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13_ncr:1_{4353F7B9-541F-42F4-A2CF-A64F67D1DBED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ميزان مراجعة الربع الثالث 2019م" sheetId="1" r:id="rId1"/>
    <sheet name="دفتر يويمة الربع الرابع 2019" sheetId="2" r:id="rId2"/>
    <sheet name="القيود" sheetId="3" r:id="rId3"/>
    <sheet name="ورقة2" sheetId="5" r:id="rId4"/>
  </sheets>
  <calcPr calcId="181029"/>
</workbook>
</file>

<file path=xl/calcChain.xml><?xml version="1.0" encoding="utf-8"?>
<calcChain xmlns="http://schemas.openxmlformats.org/spreadsheetml/2006/main">
  <c r="R11" i="1" l="1"/>
  <c r="R12" i="1"/>
  <c r="R13" i="1"/>
  <c r="R10" i="1"/>
  <c r="T14" i="1"/>
  <c r="O14" i="1"/>
  <c r="F53" i="1"/>
  <c r="U14" i="1" l="1"/>
  <c r="E13" i="2"/>
  <c r="F13" i="2"/>
  <c r="G10" i="1" l="1"/>
  <c r="S16" i="1" l="1"/>
  <c r="Q16" i="1"/>
  <c r="N16" i="1"/>
  <c r="O15" i="1"/>
  <c r="U15" i="1" s="1"/>
  <c r="M16" i="1"/>
  <c r="L16" i="1"/>
  <c r="F33" i="1"/>
  <c r="F34" i="1"/>
  <c r="F52" i="1" l="1"/>
  <c r="F54" i="1"/>
  <c r="F55" i="1"/>
  <c r="F56" i="1"/>
  <c r="F72" i="1"/>
  <c r="F73" i="1"/>
  <c r="F74" i="1"/>
  <c r="F75" i="1"/>
  <c r="F76" i="1"/>
  <c r="F71" i="1"/>
  <c r="G33" i="1"/>
  <c r="G34" i="1"/>
  <c r="G35" i="1"/>
  <c r="Q23" i="2" l="1"/>
  <c r="Q25" i="2" s="1"/>
  <c r="R23" i="2"/>
  <c r="S23" i="2"/>
  <c r="S25" i="2" s="1"/>
  <c r="F11" i="2"/>
  <c r="F12" i="2"/>
  <c r="F14" i="2"/>
  <c r="F15" i="2"/>
  <c r="F16" i="2"/>
  <c r="F17" i="2"/>
  <c r="F18" i="2"/>
  <c r="F19" i="2"/>
  <c r="F20" i="2"/>
  <c r="F21" i="2"/>
  <c r="F22" i="2"/>
  <c r="E11" i="2"/>
  <c r="E12" i="2"/>
  <c r="E14" i="2"/>
  <c r="E15" i="2"/>
  <c r="E16" i="2"/>
  <c r="E17" i="2"/>
  <c r="E18" i="2"/>
  <c r="E19" i="2"/>
  <c r="E20" i="2"/>
  <c r="E21" i="2"/>
  <c r="E22" i="2"/>
  <c r="F5" i="2"/>
  <c r="F6" i="2"/>
  <c r="F7" i="2"/>
  <c r="F8" i="2"/>
  <c r="F9" i="2"/>
  <c r="F10" i="2"/>
  <c r="E5" i="2"/>
  <c r="E6" i="2"/>
  <c r="E7" i="2"/>
  <c r="E8" i="2"/>
  <c r="E9" i="2"/>
  <c r="E10" i="2"/>
  <c r="F4" i="2"/>
  <c r="E4" i="2"/>
  <c r="T8" i="1"/>
  <c r="P8" i="1"/>
  <c r="O8" i="1"/>
  <c r="O9" i="1"/>
  <c r="R9" i="1" s="1"/>
  <c r="R16" i="1" s="1"/>
  <c r="D77" i="1"/>
  <c r="B77" i="1"/>
  <c r="G37" i="1"/>
  <c r="T9" i="1" l="1"/>
  <c r="U9" i="1" s="1"/>
  <c r="U8" i="1"/>
  <c r="F77" i="1"/>
  <c r="U4" i="2"/>
  <c r="T23" i="2"/>
  <c r="T25" i="2" s="1"/>
  <c r="P23" i="2"/>
  <c r="O23" i="2"/>
  <c r="N23" i="2"/>
  <c r="M23" i="2"/>
  <c r="L23" i="2"/>
  <c r="K23" i="2"/>
  <c r="J23" i="2"/>
  <c r="I23" i="2"/>
  <c r="H23" i="2"/>
  <c r="G23" i="2"/>
  <c r="F23" i="2" l="1"/>
  <c r="M25" i="2"/>
  <c r="P25" i="2"/>
  <c r="J25" i="2"/>
  <c r="G25" i="2"/>
  <c r="E23" i="2"/>
  <c r="E25" i="2" s="1"/>
  <c r="K25" i="2"/>
  <c r="F25" i="2" l="1"/>
  <c r="U23" i="2"/>
  <c r="U25" i="2" s="1"/>
  <c r="D57" i="1" l="1"/>
  <c r="B57" i="1"/>
  <c r="F51" i="1"/>
  <c r="E40" i="1"/>
  <c r="D40" i="1"/>
  <c r="C40" i="1"/>
  <c r="B40" i="1"/>
  <c r="G39" i="1"/>
  <c r="G38" i="1"/>
  <c r="F38" i="1"/>
  <c r="G36" i="1"/>
  <c r="F32" i="1"/>
  <c r="G31" i="1"/>
  <c r="F31" i="1"/>
  <c r="G30" i="1"/>
  <c r="G29" i="1"/>
  <c r="F29" i="1"/>
  <c r="G28" i="1"/>
  <c r="F28" i="1"/>
  <c r="F12" i="1"/>
  <c r="E12" i="1"/>
  <c r="D12" i="1"/>
  <c r="C12" i="1"/>
  <c r="B12" i="1"/>
  <c r="G11" i="1"/>
  <c r="G9" i="1"/>
  <c r="G8" i="1"/>
  <c r="T13" i="1"/>
  <c r="O13" i="1"/>
  <c r="T12" i="1"/>
  <c r="O12" i="1"/>
  <c r="T11" i="1"/>
  <c r="O11" i="1"/>
  <c r="T10" i="1"/>
  <c r="O10" i="1"/>
  <c r="O16" i="1" l="1"/>
  <c r="T16" i="1"/>
  <c r="F57" i="1"/>
  <c r="G40" i="1"/>
  <c r="F40" i="1"/>
  <c r="U10" i="1"/>
  <c r="U12" i="1"/>
  <c r="U11" i="1"/>
  <c r="U13" i="1"/>
  <c r="G12" i="1"/>
  <c r="U16" i="1" l="1"/>
</calcChain>
</file>

<file path=xl/sharedStrings.xml><?xml version="1.0" encoding="utf-8"?>
<sst xmlns="http://schemas.openxmlformats.org/spreadsheetml/2006/main" count="158" uniqueCount="112">
  <si>
    <t>التكلفة</t>
  </si>
  <si>
    <t>الاستهلاك</t>
  </si>
  <si>
    <t>الصافي في</t>
  </si>
  <si>
    <t>البيان</t>
  </si>
  <si>
    <t>الاضافة</t>
  </si>
  <si>
    <t>الاستبعاد</t>
  </si>
  <si>
    <t>النسبة</t>
  </si>
  <si>
    <t>الاهلاك</t>
  </si>
  <si>
    <t>أجهزة كمبيوتر</t>
  </si>
  <si>
    <t>آلات تصوير وطابعات</t>
  </si>
  <si>
    <t>سنترال وصوتيات</t>
  </si>
  <si>
    <t>أثاث ومفروشات</t>
  </si>
  <si>
    <t>الإجمالي</t>
  </si>
  <si>
    <t>بيــــــــــــــــــان</t>
  </si>
  <si>
    <t>اعانات الوزارة</t>
  </si>
  <si>
    <t>استقطاعات</t>
  </si>
  <si>
    <t>تبرعات</t>
  </si>
  <si>
    <t>المجموع</t>
  </si>
  <si>
    <t xml:space="preserve">             جمعية الرائدة النسائية                                                                   </t>
  </si>
  <si>
    <t>أصول ثابتة  الجمعية</t>
  </si>
  <si>
    <t>مجمع الاهلاك الجمعية</t>
  </si>
  <si>
    <t xml:space="preserve">إعانات وزارة </t>
  </si>
  <si>
    <t>مصاريف إدارية وعمومية</t>
  </si>
  <si>
    <t>بنوك</t>
  </si>
  <si>
    <t>مصاريف أنشطة</t>
  </si>
  <si>
    <t>تبرعات واستقطاعات</t>
  </si>
  <si>
    <t>صافي الاصول</t>
  </si>
  <si>
    <t>مصروف الاستهلاك الجمعية</t>
  </si>
  <si>
    <t>التبرعات</t>
  </si>
  <si>
    <t xml:space="preserve">             جمعية الرائدة النسائية                                                                 </t>
  </si>
  <si>
    <t>رواتب ومكافآت الرائدة الاسرية</t>
  </si>
  <si>
    <t xml:space="preserve">             جمعية الرائدة الاسرية                                                                  </t>
  </si>
  <si>
    <t>التاريخ</t>
  </si>
  <si>
    <t>رقم</t>
  </si>
  <si>
    <t>مبلغ المعاملة</t>
  </si>
  <si>
    <t>البنوك</t>
  </si>
  <si>
    <t>الايرادات</t>
  </si>
  <si>
    <t>مصروفات انشطة</t>
  </si>
  <si>
    <t>اصول ثابتة</t>
  </si>
  <si>
    <t>حسابات اخري</t>
  </si>
  <si>
    <t>الفرق</t>
  </si>
  <si>
    <t>القيد</t>
  </si>
  <si>
    <t>مدين</t>
  </si>
  <si>
    <t>دائن</t>
  </si>
  <si>
    <t xml:space="preserve">الرصيد النهائي </t>
  </si>
  <si>
    <t>افتتاحي</t>
  </si>
  <si>
    <t>التوجيه المحاسبي</t>
  </si>
  <si>
    <t>ملاحظات</t>
  </si>
  <si>
    <t>الاجمالي</t>
  </si>
  <si>
    <t>اعداد/ محاسب الجمعية</t>
  </si>
  <si>
    <t>رئيس الجمعية</t>
  </si>
  <si>
    <t>التاريخ:-</t>
  </si>
  <si>
    <t>جمعية الرائدة النسائية</t>
  </si>
  <si>
    <t>**********</t>
  </si>
  <si>
    <t xml:space="preserve">                المحاسب                   أمين الصندوق                                             رئيس الجمعية </t>
  </si>
  <si>
    <t xml:space="preserve">                المحاسب                                    أمين الصندوق                           رئيس الجمعية </t>
  </si>
  <si>
    <t xml:space="preserve">                المحاسب                        أمين الصندوق                                     رئيس الجمعية </t>
  </si>
  <si>
    <t>محاسب الجمعية</t>
  </si>
  <si>
    <t>دائنون</t>
  </si>
  <si>
    <t>دورات</t>
  </si>
  <si>
    <t>مباني</t>
  </si>
  <si>
    <t>ايراد دورات</t>
  </si>
  <si>
    <t>دعاية واعلان</t>
  </si>
  <si>
    <t>اقامةواعاشة</t>
  </si>
  <si>
    <t>اراضي</t>
  </si>
  <si>
    <t>م عمومية</t>
  </si>
  <si>
    <t>2019/1/1م</t>
  </si>
  <si>
    <t>31/12/2019م</t>
  </si>
  <si>
    <t xml:space="preserve">تتمثل صافي الموجودات الثابتة  كما في31/12/2019 م  </t>
  </si>
  <si>
    <t xml:space="preserve">قيد يومية عامة رقم  </t>
  </si>
  <si>
    <t>صيانه عامة</t>
  </si>
  <si>
    <t>مكتبية</t>
  </si>
  <si>
    <t>برنامج  الخطة الاستراتنيجية الام المربية</t>
  </si>
  <si>
    <t>الملتقي الصيفي</t>
  </si>
  <si>
    <t>متنوعه</t>
  </si>
  <si>
    <t>الاصول الثابتة   لجمعية الرائدة الاسرية  في 31/12/2019م</t>
  </si>
  <si>
    <t xml:space="preserve">م عمومية في 30/9/2019م
</t>
  </si>
  <si>
    <t>الحفل الختامي</t>
  </si>
  <si>
    <t>اصول غير ملموسة</t>
  </si>
  <si>
    <t>رصيد1/1/2019م</t>
  </si>
  <si>
    <t>1/10/2019م</t>
  </si>
  <si>
    <t>دفتر اليومية الامريكية *جمعية الرائدة النسائية بخميس مشيط* عن الفترة من 1/10/2019م الي 31/12/2019</t>
  </si>
  <si>
    <t>شيك 41</t>
  </si>
  <si>
    <t>شيك42</t>
  </si>
  <si>
    <t>شيك43</t>
  </si>
  <si>
    <t>حبر</t>
  </si>
  <si>
    <t>موكيت</t>
  </si>
  <si>
    <t>شيك 44</t>
  </si>
  <si>
    <t>اطفاء</t>
  </si>
  <si>
    <t>شيك45</t>
  </si>
  <si>
    <t>برامج ومهارات</t>
  </si>
  <si>
    <t>شيك46</t>
  </si>
  <si>
    <t>شيك47</t>
  </si>
  <si>
    <t>شيك48</t>
  </si>
  <si>
    <t>شيك50</t>
  </si>
  <si>
    <t>شيك51</t>
  </si>
  <si>
    <t>شيك 52</t>
  </si>
  <si>
    <t>شيك53</t>
  </si>
  <si>
    <t>اقامات</t>
  </si>
  <si>
    <t>رواتب</t>
  </si>
  <si>
    <t>سيارة</t>
  </si>
  <si>
    <t>شيك49</t>
  </si>
  <si>
    <t>دعم الوزارة</t>
  </si>
  <si>
    <t>دعم</t>
  </si>
  <si>
    <t>تبرع</t>
  </si>
  <si>
    <t xml:space="preserve">م الانشطة في 31/12/2019م
</t>
  </si>
  <si>
    <t>الحركة من 1/1/2019م الي31/12/2019م</t>
  </si>
  <si>
    <t>رصيد31/12/2019م</t>
  </si>
  <si>
    <t>انشطة متنوعه</t>
  </si>
  <si>
    <t>وسائل اطفاء</t>
  </si>
  <si>
    <t xml:space="preserve">ميزان مراجعة في 31/12/2019م
</t>
  </si>
  <si>
    <t xml:space="preserve">الايرادات في 31/12/2019م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</si>
</sst>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78"/>
      <scheme val="minor"/>
    </font>
    <font>
      <sz val="11"/>
      <color rgb="FFFF0000"/>
      <name val="Calibri"/>
      <family val="2"/>
      <scheme val="minor"/>
    </font>
    <font>
      <sz val="16"/>
      <color theme="1"/>
      <name val="AL-Mohanad"/>
    </font>
    <font>
      <sz val="11"/>
      <color theme="1"/>
      <name val="AL-Mohanad"/>
    </font>
    <font>
      <b/>
      <sz val="12"/>
      <color rgb="FF000000"/>
      <name val="AL-Mohanad"/>
    </font>
    <font>
      <sz val="11"/>
      <name val="Calibri"/>
      <family val="2"/>
      <scheme val="minor"/>
    </font>
    <font>
      <b/>
      <sz val="14"/>
      <name val="Traditional Arabic"/>
      <family val="1"/>
    </font>
    <font>
      <b/>
      <sz val="14"/>
      <name val="PT Bold Heading"/>
      <charset val="178"/>
    </font>
    <font>
      <sz val="14"/>
      <name val="Calibri"/>
      <family val="2"/>
      <scheme val="minor"/>
    </font>
    <font>
      <b/>
      <sz val="12"/>
      <name val="Traditional Arabic"/>
      <family val="1"/>
    </font>
    <font>
      <sz val="14"/>
      <name val="PT Bold Heading"/>
      <charset val="178"/>
    </font>
    <font>
      <sz val="16"/>
      <name val="PT Bold Heading"/>
      <charset val="178"/>
    </font>
    <font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4" fillId="0" borderId="1" xfId="0" applyFont="1" applyBorder="1" applyAlignment="1">
      <alignment horizontal="center" readingOrder="2"/>
    </xf>
    <xf numFmtId="0" fontId="5" fillId="0" borderId="0" xfId="0" applyFont="1" applyFill="1"/>
    <xf numFmtId="0" fontId="6" fillId="0" borderId="0" xfId="0" applyFont="1" applyFill="1" applyAlignment="1">
      <alignment horizontal="right" vertical="center" readingOrder="2"/>
    </xf>
    <xf numFmtId="0" fontId="8" fillId="0" borderId="0" xfId="0" applyFont="1" applyFill="1"/>
    <xf numFmtId="0" fontId="9" fillId="0" borderId="7" xfId="0" applyFont="1" applyFill="1" applyBorder="1" applyAlignment="1">
      <alignment horizontal="center" vertical="center" wrapText="1" readingOrder="2"/>
    </xf>
    <xf numFmtId="0" fontId="9" fillId="0" borderId="8" xfId="0" applyFont="1" applyFill="1" applyBorder="1" applyAlignment="1">
      <alignment horizontal="center" vertical="center" wrapText="1" readingOrder="2"/>
    </xf>
    <xf numFmtId="0" fontId="9" fillId="0" borderId="9" xfId="0" applyFont="1" applyFill="1" applyBorder="1" applyAlignment="1">
      <alignment horizontal="center" vertical="center" wrapText="1" readingOrder="2"/>
    </xf>
    <xf numFmtId="0" fontId="9" fillId="0" borderId="4" xfId="0" applyFont="1" applyFill="1" applyBorder="1" applyAlignment="1">
      <alignment horizontal="center" vertical="center" wrapText="1" readingOrder="2"/>
    </xf>
    <xf numFmtId="0" fontId="9" fillId="0" borderId="10" xfId="0" applyFont="1" applyFill="1" applyBorder="1" applyAlignment="1">
      <alignment horizontal="center" vertical="center" wrapText="1" readingOrder="2"/>
    </xf>
    <xf numFmtId="0" fontId="9" fillId="0" borderId="11" xfId="0" applyFont="1" applyFill="1" applyBorder="1" applyAlignment="1">
      <alignment horizontal="center" vertical="center" wrapText="1" readingOrder="2"/>
    </xf>
    <xf numFmtId="0" fontId="9" fillId="0" borderId="2" xfId="0" applyFont="1" applyFill="1" applyBorder="1" applyAlignment="1">
      <alignment horizontal="center" vertical="center" wrapText="1" readingOrder="2"/>
    </xf>
    <xf numFmtId="0" fontId="9" fillId="0" borderId="3" xfId="0" applyFont="1" applyFill="1" applyBorder="1" applyAlignment="1">
      <alignment horizontal="center" vertical="center" wrapText="1" readingOrder="2"/>
    </xf>
    <xf numFmtId="0" fontId="8" fillId="0" borderId="12" xfId="0" applyFont="1" applyFill="1" applyBorder="1" applyAlignment="1"/>
    <xf numFmtId="0" fontId="5" fillId="3" borderId="17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/>
    <xf numFmtId="0" fontId="5" fillId="3" borderId="26" xfId="0" applyFont="1" applyFill="1" applyBorder="1" applyAlignment="1"/>
    <xf numFmtId="0" fontId="5" fillId="3" borderId="26" xfId="0" applyFont="1" applyFill="1" applyBorder="1"/>
    <xf numFmtId="16" fontId="5" fillId="2" borderId="28" xfId="0" applyNumberFormat="1" applyFont="1" applyFill="1" applyBorder="1"/>
    <xf numFmtId="0" fontId="5" fillId="2" borderId="8" xfId="0" applyFont="1" applyFill="1" applyBorder="1"/>
    <xf numFmtId="0" fontId="5" fillId="4" borderId="29" xfId="0" applyFont="1" applyFill="1" applyBorder="1"/>
    <xf numFmtId="0" fontId="5" fillId="5" borderId="29" xfId="0" applyFont="1" applyFill="1" applyBorder="1"/>
    <xf numFmtId="16" fontId="5" fillId="0" borderId="1" xfId="0" applyNumberFormat="1" applyFont="1" applyFill="1" applyBorder="1"/>
    <xf numFmtId="0" fontId="5" fillId="0" borderId="4" xfId="0" applyFont="1" applyFill="1" applyBorder="1"/>
    <xf numFmtId="0" fontId="5" fillId="5" borderId="4" xfId="0" applyFont="1" applyFill="1" applyBorder="1"/>
    <xf numFmtId="0" fontId="5" fillId="4" borderId="4" xfId="0" applyFont="1" applyFill="1" applyBorder="1"/>
    <xf numFmtId="0" fontId="5" fillId="5" borderId="5" xfId="0" applyFont="1" applyFill="1" applyBorder="1"/>
    <xf numFmtId="0" fontId="5" fillId="5" borderId="31" xfId="0" applyFont="1" applyFill="1" applyBorder="1"/>
    <xf numFmtId="0" fontId="5" fillId="2" borderId="4" xfId="0" applyFont="1" applyFill="1" applyBorder="1"/>
    <xf numFmtId="0" fontId="5" fillId="4" borderId="3" xfId="0" applyFont="1" applyFill="1" applyBorder="1"/>
    <xf numFmtId="0" fontId="5" fillId="6" borderId="3" xfId="0" applyFont="1" applyFill="1" applyBorder="1"/>
    <xf numFmtId="0" fontId="5" fillId="5" borderId="3" xfId="0" applyFont="1" applyFill="1" applyBorder="1"/>
    <xf numFmtId="0" fontId="5" fillId="5" borderId="6" xfId="0" applyFont="1" applyFill="1" applyBorder="1"/>
    <xf numFmtId="0" fontId="5" fillId="0" borderId="15" xfId="0" applyFont="1" applyBorder="1" applyAlignment="1">
      <alignment horizontal="center"/>
    </xf>
    <xf numFmtId="0" fontId="5" fillId="0" borderId="4" xfId="0" applyFont="1" applyBorder="1"/>
    <xf numFmtId="0" fontId="5" fillId="6" borderId="4" xfId="0" applyFont="1" applyFill="1" applyBorder="1"/>
    <xf numFmtId="0" fontId="1" fillId="4" borderId="4" xfId="0" applyFont="1" applyFill="1" applyBorder="1"/>
    <xf numFmtId="0" fontId="5" fillId="3" borderId="30" xfId="0" applyFont="1" applyFill="1" applyBorder="1"/>
    <xf numFmtId="0" fontId="5" fillId="3" borderId="4" xfId="0" applyFont="1" applyFill="1" applyBorder="1"/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wrapText="1" readingOrder="2"/>
    </xf>
    <xf numFmtId="0" fontId="12" fillId="2" borderId="32" xfId="0" applyFont="1" applyFill="1" applyBorder="1" applyAlignment="1"/>
    <xf numFmtId="0" fontId="12" fillId="2" borderId="33" xfId="0" applyFont="1" applyFill="1" applyBorder="1" applyAlignment="1"/>
    <xf numFmtId="0" fontId="12" fillId="2" borderId="25" xfId="0" applyFont="1" applyFill="1" applyBorder="1" applyAlignment="1"/>
    <xf numFmtId="0" fontId="12" fillId="0" borderId="0" xfId="0" applyFont="1"/>
    <xf numFmtId="0" fontId="13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/>
    <xf numFmtId="0" fontId="16" fillId="0" borderId="0" xfId="0" applyFont="1"/>
    <xf numFmtId="0" fontId="13" fillId="0" borderId="0" xfId="0" applyFont="1" applyFill="1" applyBorder="1" applyAlignment="1"/>
    <xf numFmtId="0" fontId="16" fillId="0" borderId="0" xfId="0" applyFont="1" applyFill="1" applyBorder="1"/>
    <xf numFmtId="14" fontId="14" fillId="0" borderId="0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vertical="center" wrapText="1" readingOrder="2"/>
    </xf>
    <xf numFmtId="0" fontId="7" fillId="0" borderId="36" xfId="0" applyFont="1" applyFill="1" applyBorder="1" applyAlignment="1">
      <alignment horizontal="center" vertical="center" wrapText="1" readingOrder="2"/>
    </xf>
    <xf numFmtId="0" fontId="6" fillId="0" borderId="40" xfId="0" applyFont="1" applyFill="1" applyBorder="1" applyAlignment="1">
      <alignment vertical="center" wrapText="1" readingOrder="2"/>
    </xf>
    <xf numFmtId="0" fontId="6" fillId="0" borderId="41" xfId="0" applyFont="1" applyFill="1" applyBorder="1" applyAlignment="1">
      <alignment horizontal="center" vertical="center" wrapText="1" readingOrder="2"/>
    </xf>
    <xf numFmtId="0" fontId="6" fillId="0" borderId="42" xfId="0" applyFont="1" applyFill="1" applyBorder="1" applyAlignment="1">
      <alignment vertical="center" wrapText="1" readingOrder="2"/>
    </xf>
    <xf numFmtId="0" fontId="6" fillId="0" borderId="43" xfId="0" applyFont="1" applyFill="1" applyBorder="1" applyAlignment="1">
      <alignment vertical="center" wrapText="1" readingOrder="2"/>
    </xf>
    <xf numFmtId="0" fontId="6" fillId="0" borderId="44" xfId="0" applyFont="1" applyFill="1" applyBorder="1" applyAlignment="1">
      <alignment horizontal="center" vertical="center" wrapText="1" readingOrder="2"/>
    </xf>
    <xf numFmtId="0" fontId="8" fillId="0" borderId="0" xfId="0" applyFont="1" applyFill="1" applyBorder="1" applyAlignment="1"/>
    <xf numFmtId="0" fontId="6" fillId="0" borderId="0" xfId="0" applyFont="1" applyFill="1" applyAlignment="1">
      <alignment vertical="center" readingOrder="2"/>
    </xf>
    <xf numFmtId="0" fontId="9" fillId="0" borderId="0" xfId="0" applyFont="1" applyFill="1" applyBorder="1" applyAlignment="1">
      <alignment horizontal="center" vertical="center" wrapText="1" readingOrder="2"/>
    </xf>
    <xf numFmtId="9" fontId="4" fillId="0" borderId="1" xfId="0" applyNumberFormat="1" applyFont="1" applyBorder="1" applyAlignment="1">
      <alignment horizontal="center" readingOrder="2"/>
    </xf>
    <xf numFmtId="0" fontId="6" fillId="0" borderId="1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5" fillId="3" borderId="46" xfId="0" applyFont="1" applyFill="1" applyBorder="1" applyAlignment="1">
      <alignment horizontal="center"/>
    </xf>
    <xf numFmtId="0" fontId="5" fillId="0" borderId="29" xfId="0" applyFont="1" applyFill="1" applyBorder="1"/>
    <xf numFmtId="0" fontId="0" fillId="0" borderId="0" xfId="0" applyFill="1"/>
    <xf numFmtId="0" fontId="1" fillId="4" borderId="29" xfId="0" applyFont="1" applyFill="1" applyBorder="1"/>
    <xf numFmtId="0" fontId="1" fillId="5" borderId="29" xfId="0" applyFont="1" applyFill="1" applyBorder="1"/>
    <xf numFmtId="0" fontId="1" fillId="5" borderId="4" xfId="0" applyFont="1" applyFill="1" applyBorder="1"/>
    <xf numFmtId="0" fontId="1" fillId="3" borderId="30" xfId="0" applyFont="1" applyFill="1" applyBorder="1"/>
    <xf numFmtId="0" fontId="1" fillId="0" borderId="0" xfId="0" applyFont="1"/>
    <xf numFmtId="16" fontId="1" fillId="0" borderId="1" xfId="0" applyNumberFormat="1" applyFont="1" applyFill="1" applyBorder="1"/>
    <xf numFmtId="0" fontId="1" fillId="0" borderId="4" xfId="0" applyFont="1" applyFill="1" applyBorder="1"/>
    <xf numFmtId="0" fontId="1" fillId="5" borderId="31" xfId="0" applyFont="1" applyFill="1" applyBorder="1"/>
    <xf numFmtId="0" fontId="11" fillId="0" borderId="0" xfId="0" applyFont="1" applyFill="1" applyAlignment="1">
      <alignment horizontal="center" vertical="center" wrapText="1" readingOrder="2"/>
    </xf>
    <xf numFmtId="0" fontId="6" fillId="0" borderId="37" xfId="0" applyFont="1" applyFill="1" applyBorder="1" applyAlignment="1">
      <alignment horizontal="center" vertical="center" wrapText="1" readingOrder="2"/>
    </xf>
    <xf numFmtId="0" fontId="6" fillId="0" borderId="38" xfId="0" applyFont="1" applyFill="1" applyBorder="1" applyAlignment="1">
      <alignment horizontal="center" vertical="center" wrapText="1" readingOrder="2"/>
    </xf>
    <xf numFmtId="0" fontId="6" fillId="0" borderId="39" xfId="0" applyFont="1" applyFill="1" applyBorder="1" applyAlignment="1">
      <alignment horizontal="center" vertical="center" wrapText="1" readingOrder="2"/>
    </xf>
    <xf numFmtId="0" fontId="4" fillId="0" borderId="34" xfId="0" applyFont="1" applyBorder="1" applyAlignment="1">
      <alignment horizontal="center" wrapText="1" readingOrder="2"/>
    </xf>
    <xf numFmtId="0" fontId="4" fillId="0" borderId="45" xfId="0" applyFont="1" applyBorder="1" applyAlignment="1">
      <alignment horizontal="center" wrapText="1" readingOrder="2"/>
    </xf>
    <xf numFmtId="0" fontId="4" fillId="0" borderId="35" xfId="0" applyFont="1" applyBorder="1" applyAlignment="1">
      <alignment horizontal="center" wrapText="1" readingOrder="2"/>
    </xf>
    <xf numFmtId="0" fontId="0" fillId="0" borderId="34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6" fillId="0" borderId="0" xfId="0" applyFont="1" applyFill="1" applyAlignment="1">
      <alignment horizontal="center" vertical="center" readingOrder="2"/>
    </xf>
    <xf numFmtId="0" fontId="10" fillId="0" borderId="0" xfId="0" applyFont="1" applyFill="1" applyAlignment="1">
      <alignment horizontal="center" vertical="center" wrapText="1" readingOrder="2"/>
    </xf>
    <xf numFmtId="0" fontId="7" fillId="0" borderId="0" xfId="0" applyFont="1" applyFill="1" applyAlignment="1">
      <alignment horizontal="center" vertical="center" wrapText="1" readingOrder="2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</cellXfs>
  <cellStyles count="1">
    <cellStyle name="عادي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U106"/>
  <sheetViews>
    <sheetView rightToLeft="1" workbookViewId="0">
      <selection activeCell="K33" sqref="K33"/>
    </sheetView>
  </sheetViews>
  <sheetFormatPr defaultRowHeight="14.4"/>
  <cols>
    <col min="1" max="1" width="25.6640625" customWidth="1"/>
    <col min="2" max="2" width="11.5546875" customWidth="1"/>
    <col min="3" max="3" width="11.109375" customWidth="1"/>
    <col min="4" max="4" width="17.88671875" customWidth="1"/>
    <col min="5" max="5" width="23.88671875" customWidth="1"/>
    <col min="6" max="6" width="14.88671875" customWidth="1"/>
    <col min="7" max="7" width="15.44140625" customWidth="1"/>
    <col min="8" max="8" width="8.5546875" customWidth="1"/>
    <col min="9" max="9" width="6.44140625" customWidth="1"/>
    <col min="10" max="10" width="4.33203125" customWidth="1"/>
    <col min="11" max="11" width="18.44140625" customWidth="1"/>
    <col min="12" max="12" width="11.5546875" customWidth="1"/>
    <col min="13" max="13" width="16.33203125" customWidth="1"/>
    <col min="15" max="15" width="14.5546875" customWidth="1"/>
    <col min="17" max="17" width="10" customWidth="1"/>
    <col min="20" max="20" width="11.5546875" customWidth="1"/>
    <col min="21" max="21" width="12.5546875" customWidth="1"/>
  </cols>
  <sheetData>
    <row r="3" spans="1:21" ht="22.8">
      <c r="A3" s="5" t="s">
        <v>18</v>
      </c>
      <c r="B3" s="4"/>
      <c r="C3" s="4"/>
      <c r="D3" s="4"/>
      <c r="E3" s="4"/>
      <c r="F3" s="4"/>
      <c r="G3" s="4"/>
      <c r="K3" s="1" t="s">
        <v>75</v>
      </c>
    </row>
    <row r="4" spans="1:21" ht="35.25" customHeight="1">
      <c r="A4" s="5"/>
      <c r="B4" s="4"/>
      <c r="C4" s="80" t="s">
        <v>111</v>
      </c>
      <c r="D4" s="80"/>
      <c r="E4" s="80"/>
      <c r="F4" s="80"/>
      <c r="G4" s="4"/>
      <c r="K4" s="2" t="s">
        <v>68</v>
      </c>
    </row>
    <row r="5" spans="1:21" ht="16.5" customHeight="1">
      <c r="B5" s="4"/>
      <c r="C5" s="4"/>
      <c r="D5" s="4"/>
      <c r="E5" s="4"/>
      <c r="F5" s="4"/>
      <c r="G5" s="4"/>
    </row>
    <row r="6" spans="1:21" ht="23.4" thickBot="1">
      <c r="A6" s="5"/>
      <c r="B6" s="4"/>
      <c r="C6" s="4"/>
      <c r="D6" s="4"/>
      <c r="E6" s="4"/>
      <c r="F6" s="4"/>
      <c r="G6" s="4"/>
      <c r="K6" s="3"/>
      <c r="L6" s="87" t="s">
        <v>0</v>
      </c>
      <c r="M6" s="88"/>
      <c r="N6" s="88"/>
      <c r="O6" s="89"/>
      <c r="P6" s="42"/>
      <c r="Q6" s="84" t="s">
        <v>1</v>
      </c>
      <c r="R6" s="85"/>
      <c r="S6" s="85"/>
      <c r="T6" s="86"/>
      <c r="U6" s="43" t="s">
        <v>2</v>
      </c>
    </row>
    <row r="7" spans="1:21" ht="39" customHeight="1">
      <c r="A7" s="57" t="s">
        <v>13</v>
      </c>
      <c r="B7" s="81" t="s">
        <v>79</v>
      </c>
      <c r="C7" s="82"/>
      <c r="D7" s="81" t="s">
        <v>106</v>
      </c>
      <c r="E7" s="82"/>
      <c r="F7" s="81" t="s">
        <v>107</v>
      </c>
      <c r="G7" s="83"/>
      <c r="K7" s="3" t="s">
        <v>3</v>
      </c>
      <c r="L7" s="3" t="s">
        <v>66</v>
      </c>
      <c r="M7" s="3" t="s">
        <v>4</v>
      </c>
      <c r="N7" s="3" t="s">
        <v>5</v>
      </c>
      <c r="O7" s="3" t="s">
        <v>67</v>
      </c>
      <c r="P7" s="3" t="s">
        <v>6</v>
      </c>
      <c r="Q7" s="3" t="s">
        <v>66</v>
      </c>
      <c r="R7" s="3" t="s">
        <v>7</v>
      </c>
      <c r="S7" s="3" t="s">
        <v>5</v>
      </c>
      <c r="T7" s="3" t="s">
        <v>67</v>
      </c>
      <c r="U7" s="3" t="s">
        <v>67</v>
      </c>
    </row>
    <row r="8" spans="1:21" ht="22.8">
      <c r="A8" s="58" t="s">
        <v>14</v>
      </c>
      <c r="B8" s="56">
        <v>0</v>
      </c>
      <c r="C8" s="56">
        <v>0</v>
      </c>
      <c r="D8" s="56">
        <v>0</v>
      </c>
      <c r="E8" s="56">
        <v>735000</v>
      </c>
      <c r="F8" s="56">
        <v>0</v>
      </c>
      <c r="G8" s="59">
        <f>C8+E8-D8</f>
        <v>735000</v>
      </c>
      <c r="K8" s="3" t="s">
        <v>64</v>
      </c>
      <c r="L8" s="3">
        <v>1750000</v>
      </c>
      <c r="M8" s="3">
        <v>0</v>
      </c>
      <c r="N8" s="3">
        <v>0</v>
      </c>
      <c r="O8" s="3">
        <f t="shared" ref="O8:O9" si="0">L8+M8-N8</f>
        <v>1750000</v>
      </c>
      <c r="P8" s="3">
        <f>-R18</f>
        <v>0</v>
      </c>
      <c r="Q8" s="3">
        <v>0</v>
      </c>
      <c r="R8" s="3">
        <v>0</v>
      </c>
      <c r="S8" s="3">
        <v>0</v>
      </c>
      <c r="T8" s="3">
        <f t="shared" ref="T8:T14" si="1">Q8+R8-S8</f>
        <v>0</v>
      </c>
      <c r="U8" s="3">
        <f t="shared" ref="U8:U15" si="2">O8-T8</f>
        <v>1750000</v>
      </c>
    </row>
    <row r="9" spans="1:21" ht="22.8">
      <c r="A9" s="58" t="s">
        <v>15</v>
      </c>
      <c r="B9" s="56">
        <v>0</v>
      </c>
      <c r="C9" s="56">
        <v>0</v>
      </c>
      <c r="D9" s="56">
        <v>0</v>
      </c>
      <c r="E9" s="56">
        <v>15716</v>
      </c>
      <c r="F9" s="56">
        <v>0</v>
      </c>
      <c r="G9" s="59">
        <f t="shared" ref="G9:G12" si="3">E9+C9</f>
        <v>15716</v>
      </c>
      <c r="K9" s="3" t="s">
        <v>60</v>
      </c>
      <c r="L9" s="3">
        <v>1750000</v>
      </c>
      <c r="M9" s="3">
        <v>0</v>
      </c>
      <c r="N9" s="3">
        <v>0</v>
      </c>
      <c r="O9" s="3">
        <f t="shared" si="0"/>
        <v>1750000</v>
      </c>
      <c r="P9" s="66">
        <v>0.05</v>
      </c>
      <c r="Q9" s="3">
        <v>21875</v>
      </c>
      <c r="R9" s="3">
        <f>O9*P9</f>
        <v>87500</v>
      </c>
      <c r="S9" s="3">
        <v>0</v>
      </c>
      <c r="T9" s="3">
        <f t="shared" si="1"/>
        <v>109375</v>
      </c>
      <c r="U9" s="3">
        <f t="shared" si="2"/>
        <v>1640625</v>
      </c>
    </row>
    <row r="10" spans="1:21" ht="22.8">
      <c r="A10" s="58" t="s">
        <v>59</v>
      </c>
      <c r="B10" s="56">
        <v>0</v>
      </c>
      <c r="C10" s="56">
        <v>0</v>
      </c>
      <c r="D10" s="56">
        <v>0</v>
      </c>
      <c r="E10" s="56">
        <v>42465</v>
      </c>
      <c r="F10" s="56">
        <v>0</v>
      </c>
      <c r="G10" s="59">
        <f t="shared" si="3"/>
        <v>42465</v>
      </c>
      <c r="K10" s="3" t="s">
        <v>8</v>
      </c>
      <c r="L10" s="3">
        <v>8000</v>
      </c>
      <c r="M10" s="3">
        <v>7322</v>
      </c>
      <c r="N10" s="3">
        <v>0</v>
      </c>
      <c r="O10" s="3">
        <f t="shared" ref="O10:O15" si="4">L10+M10-N10</f>
        <v>15322</v>
      </c>
      <c r="P10" s="66">
        <v>0.25</v>
      </c>
      <c r="Q10" s="3">
        <v>2000</v>
      </c>
      <c r="R10" s="3">
        <f>P10*L10</f>
        <v>2000</v>
      </c>
      <c r="S10" s="3">
        <v>0</v>
      </c>
      <c r="T10" s="3">
        <f t="shared" si="1"/>
        <v>4000</v>
      </c>
      <c r="U10" s="3">
        <f t="shared" si="2"/>
        <v>11322</v>
      </c>
    </row>
    <row r="11" spans="1:21" ht="22.8">
      <c r="A11" s="58" t="s">
        <v>16</v>
      </c>
      <c r="B11" s="56">
        <v>0</v>
      </c>
      <c r="C11" s="56">
        <v>0</v>
      </c>
      <c r="D11" s="56">
        <v>0</v>
      </c>
      <c r="E11" s="56">
        <v>100000</v>
      </c>
      <c r="F11" s="56">
        <v>0</v>
      </c>
      <c r="G11" s="59">
        <f t="shared" si="3"/>
        <v>100000</v>
      </c>
      <c r="K11" s="3" t="s">
        <v>9</v>
      </c>
      <c r="L11" s="3">
        <v>4000</v>
      </c>
      <c r="M11" s="3">
        <v>9576</v>
      </c>
      <c r="N11" s="3">
        <v>0</v>
      </c>
      <c r="O11" s="3">
        <f t="shared" si="4"/>
        <v>13576</v>
      </c>
      <c r="P11" s="66">
        <v>0.15</v>
      </c>
      <c r="Q11" s="3">
        <v>600</v>
      </c>
      <c r="R11" s="3">
        <f t="shared" ref="R11:R13" si="5">P11*L11</f>
        <v>600</v>
      </c>
      <c r="S11" s="3">
        <v>0</v>
      </c>
      <c r="T11" s="3">
        <f t="shared" si="1"/>
        <v>1200</v>
      </c>
      <c r="U11" s="3">
        <f t="shared" si="2"/>
        <v>12376</v>
      </c>
    </row>
    <row r="12" spans="1:21" ht="23.4" thickBot="1">
      <c r="A12" s="60" t="s">
        <v>17</v>
      </c>
      <c r="B12" s="61">
        <f>SUM(B8:B11)</f>
        <v>0</v>
      </c>
      <c r="C12" s="61">
        <f>SUM(C8:C11)</f>
        <v>0</v>
      </c>
      <c r="D12" s="61">
        <f>SUM(D8:D11)</f>
        <v>0</v>
      </c>
      <c r="E12" s="61">
        <f>SUM(E8:E11)</f>
        <v>893181</v>
      </c>
      <c r="F12" s="61">
        <f>SUM(F8:F11)</f>
        <v>0</v>
      </c>
      <c r="G12" s="62">
        <f t="shared" si="3"/>
        <v>893181</v>
      </c>
      <c r="K12" s="3" t="s">
        <v>10</v>
      </c>
      <c r="L12" s="3">
        <v>900</v>
      </c>
      <c r="M12" s="3">
        <v>0</v>
      </c>
      <c r="N12" s="3">
        <v>0</v>
      </c>
      <c r="O12" s="3">
        <f t="shared" si="4"/>
        <v>900</v>
      </c>
      <c r="P12" s="66">
        <v>0.15</v>
      </c>
      <c r="Q12" s="3">
        <v>135</v>
      </c>
      <c r="R12" s="3">
        <f t="shared" si="5"/>
        <v>135</v>
      </c>
      <c r="S12" s="3">
        <v>0</v>
      </c>
      <c r="T12" s="3">
        <f t="shared" si="1"/>
        <v>270</v>
      </c>
      <c r="U12" s="3">
        <f t="shared" si="2"/>
        <v>630</v>
      </c>
    </row>
    <row r="13" spans="1:21" ht="22.8">
      <c r="A13" s="5" t="s">
        <v>56</v>
      </c>
      <c r="B13" s="6"/>
      <c r="C13" s="6"/>
      <c r="D13" s="6"/>
      <c r="E13" s="6"/>
      <c r="F13" s="6"/>
      <c r="G13" s="6"/>
      <c r="K13" s="3" t="s">
        <v>11</v>
      </c>
      <c r="L13" s="3">
        <v>86189</v>
      </c>
      <c r="M13" s="3">
        <v>9791</v>
      </c>
      <c r="N13" s="3">
        <v>0</v>
      </c>
      <c r="O13" s="3">
        <f t="shared" si="4"/>
        <v>95980</v>
      </c>
      <c r="P13" s="66">
        <v>0.15</v>
      </c>
      <c r="Q13" s="3">
        <v>4170</v>
      </c>
      <c r="R13" s="3">
        <f t="shared" si="5"/>
        <v>12928.35</v>
      </c>
      <c r="S13" s="3">
        <v>0</v>
      </c>
      <c r="T13" s="3">
        <f t="shared" si="1"/>
        <v>17098.349999999999</v>
      </c>
      <c r="U13" s="3">
        <f t="shared" si="2"/>
        <v>78881.649999999994</v>
      </c>
    </row>
    <row r="14" spans="1:21" ht="22.8">
      <c r="A14" s="5"/>
      <c r="B14" s="6"/>
      <c r="C14" s="6"/>
      <c r="D14" s="6"/>
      <c r="E14" s="6"/>
      <c r="F14" s="6"/>
      <c r="G14" s="6"/>
      <c r="K14" s="3" t="s">
        <v>109</v>
      </c>
      <c r="L14" s="3">
        <v>0</v>
      </c>
      <c r="M14" s="3">
        <v>26600</v>
      </c>
      <c r="N14" s="3">
        <v>0</v>
      </c>
      <c r="O14" s="3">
        <f t="shared" si="4"/>
        <v>26600</v>
      </c>
      <c r="P14" s="66">
        <v>0.15</v>
      </c>
      <c r="Q14" s="3">
        <v>0</v>
      </c>
      <c r="R14" s="3">
        <v>0</v>
      </c>
      <c r="S14" s="3">
        <v>0</v>
      </c>
      <c r="T14" s="3">
        <f t="shared" si="1"/>
        <v>0</v>
      </c>
      <c r="U14" s="3">
        <f t="shared" si="2"/>
        <v>26600</v>
      </c>
    </row>
    <row r="15" spans="1:21" ht="22.8">
      <c r="A15" s="5"/>
      <c r="B15" s="6"/>
      <c r="C15" s="6"/>
      <c r="D15" s="6"/>
      <c r="E15" s="6"/>
      <c r="F15" s="6"/>
      <c r="G15" s="6"/>
      <c r="K15" s="3" t="s">
        <v>78</v>
      </c>
      <c r="L15" s="3">
        <v>0</v>
      </c>
      <c r="M15" s="3">
        <v>40000</v>
      </c>
      <c r="N15" s="3">
        <v>0</v>
      </c>
      <c r="O15" s="3">
        <f t="shared" si="4"/>
        <v>40000</v>
      </c>
      <c r="P15" s="66">
        <v>0.15</v>
      </c>
      <c r="Q15" s="3">
        <v>0</v>
      </c>
      <c r="R15" s="3">
        <v>0</v>
      </c>
      <c r="S15" s="3">
        <v>0</v>
      </c>
      <c r="T15" s="3">
        <v>0</v>
      </c>
      <c r="U15" s="3">
        <f t="shared" si="2"/>
        <v>40000</v>
      </c>
    </row>
    <row r="16" spans="1:21" ht="22.8">
      <c r="A16" s="5"/>
      <c r="B16" s="6"/>
      <c r="C16" s="6"/>
      <c r="D16" s="6"/>
      <c r="E16" s="6"/>
      <c r="F16" s="6"/>
      <c r="G16" s="6"/>
      <c r="K16" s="3" t="s">
        <v>12</v>
      </c>
      <c r="L16" s="3">
        <f>SUM(L8:L15)</f>
        <v>3599089</v>
      </c>
      <c r="M16" s="3">
        <f>SUM(M8:M15)</f>
        <v>93289</v>
      </c>
      <c r="N16" s="3">
        <f>SUM(N8:N15)</f>
        <v>0</v>
      </c>
      <c r="O16" s="3">
        <f>SUM(O8:O15)</f>
        <v>3692378</v>
      </c>
      <c r="P16" s="3"/>
      <c r="Q16" s="3">
        <f>SUM(Q8:Q15)</f>
        <v>28780</v>
      </c>
      <c r="R16" s="3">
        <f>SUM(R8:R15)</f>
        <v>103163.35</v>
      </c>
      <c r="S16" s="3">
        <f>SUM(S8:S15)</f>
        <v>0</v>
      </c>
      <c r="T16" s="3">
        <f>SUM(T8:T15)</f>
        <v>131943.35</v>
      </c>
      <c r="U16" s="3">
        <f>SUM(U8:U15)</f>
        <v>3560434.65</v>
      </c>
    </row>
    <row r="17" spans="1:9" ht="22.8">
      <c r="A17" s="5"/>
      <c r="B17" s="6"/>
      <c r="C17" s="6"/>
      <c r="D17" s="6"/>
      <c r="E17" s="6"/>
      <c r="F17" s="6"/>
      <c r="G17" s="6"/>
    </row>
    <row r="18" spans="1:9" ht="22.8">
      <c r="A18" s="5"/>
      <c r="B18" s="6"/>
      <c r="C18" s="6"/>
      <c r="D18" s="6"/>
      <c r="E18" s="6"/>
      <c r="F18" s="6"/>
      <c r="G18" s="6"/>
    </row>
    <row r="19" spans="1:9" ht="22.8">
      <c r="A19" s="5"/>
      <c r="B19" s="6"/>
      <c r="C19" s="6"/>
      <c r="D19" s="6"/>
      <c r="E19" s="6"/>
      <c r="F19" s="6"/>
      <c r="G19" s="6"/>
    </row>
    <row r="20" spans="1:9" ht="22.8">
      <c r="A20" s="5"/>
      <c r="B20" s="6"/>
      <c r="C20" s="6"/>
      <c r="D20" s="6"/>
      <c r="E20" s="6"/>
      <c r="F20" s="6"/>
      <c r="G20" s="6"/>
    </row>
    <row r="21" spans="1:9" ht="22.8">
      <c r="A21" s="5"/>
      <c r="B21" s="6"/>
      <c r="C21" s="6"/>
      <c r="D21" s="6"/>
      <c r="E21" s="6"/>
      <c r="F21" s="6"/>
      <c r="G21" s="6"/>
    </row>
    <row r="22" spans="1:9" ht="22.8">
      <c r="A22" s="5"/>
      <c r="B22" s="6"/>
      <c r="C22" s="6"/>
      <c r="D22" s="6"/>
      <c r="E22" s="6"/>
      <c r="F22" s="6"/>
      <c r="G22" s="6"/>
    </row>
    <row r="24" spans="1:9" ht="22.8">
      <c r="A24" s="90" t="s">
        <v>29</v>
      </c>
      <c r="B24" s="90"/>
      <c r="C24" s="90"/>
      <c r="D24" s="4"/>
      <c r="E24" s="4"/>
      <c r="F24" s="4"/>
      <c r="G24" s="4"/>
    </row>
    <row r="25" spans="1:9" ht="40.5" customHeight="1">
      <c r="B25" s="4"/>
      <c r="C25" s="4"/>
      <c r="D25" s="92" t="s">
        <v>110</v>
      </c>
      <c r="E25" s="92"/>
      <c r="F25" s="92"/>
      <c r="G25" s="92"/>
    </row>
    <row r="26" spans="1:9" ht="23.4" thickBot="1">
      <c r="A26" s="5"/>
      <c r="B26" s="4"/>
      <c r="C26" s="4"/>
      <c r="D26" s="4"/>
      <c r="E26" s="4"/>
      <c r="F26" s="4"/>
      <c r="G26" s="4"/>
    </row>
    <row r="27" spans="1:9" ht="53.25" customHeight="1">
      <c r="A27" s="57" t="s">
        <v>13</v>
      </c>
      <c r="B27" s="81" t="s">
        <v>79</v>
      </c>
      <c r="C27" s="82"/>
      <c r="D27" s="81" t="s">
        <v>106</v>
      </c>
      <c r="E27" s="82"/>
      <c r="F27" s="81" t="s">
        <v>107</v>
      </c>
      <c r="G27" s="83"/>
    </row>
    <row r="28" spans="1:9" ht="20.399999999999999" thickBot="1">
      <c r="A28" s="7" t="s">
        <v>19</v>
      </c>
      <c r="B28" s="8">
        <v>3599089</v>
      </c>
      <c r="C28" s="8">
        <v>0</v>
      </c>
      <c r="D28" s="8">
        <v>93289</v>
      </c>
      <c r="E28" s="8">
        <v>0</v>
      </c>
      <c r="F28" s="8">
        <f>B28+D28</f>
        <v>3692378</v>
      </c>
      <c r="G28" s="8">
        <f>C28+E28</f>
        <v>0</v>
      </c>
    </row>
    <row r="29" spans="1:9" ht="20.399999999999999" thickBot="1">
      <c r="A29" s="9" t="s">
        <v>20</v>
      </c>
      <c r="B29" s="10">
        <v>0</v>
      </c>
      <c r="C29" s="10">
        <v>62575</v>
      </c>
      <c r="D29" s="10">
        <v>0</v>
      </c>
      <c r="E29" s="10">
        <v>103163</v>
      </c>
      <c r="F29" s="8">
        <f>B29+D29</f>
        <v>0</v>
      </c>
      <c r="G29" s="8">
        <f>C29+E29</f>
        <v>165738</v>
      </c>
    </row>
    <row r="30" spans="1:9" ht="20.399999999999999" thickBot="1">
      <c r="A30" s="9" t="s">
        <v>21</v>
      </c>
      <c r="B30" s="10">
        <v>0</v>
      </c>
      <c r="C30" s="10">
        <v>0</v>
      </c>
      <c r="D30" s="10">
        <v>0</v>
      </c>
      <c r="E30" s="10">
        <v>735000</v>
      </c>
      <c r="F30" s="8">
        <v>0</v>
      </c>
      <c r="G30" s="8">
        <f>C30+E30-D30</f>
        <v>735000</v>
      </c>
    </row>
    <row r="31" spans="1:9" ht="20.399999999999999" thickBot="1">
      <c r="A31" s="9" t="s">
        <v>22</v>
      </c>
      <c r="B31" s="10">
        <v>0</v>
      </c>
      <c r="C31" s="10">
        <v>0</v>
      </c>
      <c r="D31" s="10">
        <v>85677</v>
      </c>
      <c r="E31" s="10">
        <v>0</v>
      </c>
      <c r="F31" s="8">
        <f>B31+D31</f>
        <v>85677</v>
      </c>
      <c r="G31" s="8">
        <f>C31+E31</f>
        <v>0</v>
      </c>
    </row>
    <row r="32" spans="1:9" ht="20.399999999999999" thickBot="1">
      <c r="A32" s="9" t="s">
        <v>23</v>
      </c>
      <c r="B32" s="10">
        <v>197822</v>
      </c>
      <c r="C32" s="10">
        <v>0</v>
      </c>
      <c r="D32" s="10">
        <v>893181</v>
      </c>
      <c r="E32" s="10">
        <v>652232</v>
      </c>
      <c r="F32" s="8">
        <f>B32+D32-E32</f>
        <v>438771</v>
      </c>
      <c r="G32" s="8">
        <v>0</v>
      </c>
      <c r="I32" s="65"/>
    </row>
    <row r="33" spans="1:9" ht="20.399999999999999" thickBot="1">
      <c r="A33" s="9" t="s">
        <v>58</v>
      </c>
      <c r="B33" s="10">
        <v>0</v>
      </c>
      <c r="C33" s="10">
        <v>250000</v>
      </c>
      <c r="D33" s="10">
        <v>250000</v>
      </c>
      <c r="E33" s="10">
        <v>0</v>
      </c>
      <c r="F33" s="8">
        <f t="shared" ref="F33:F34" si="6">B33+D33-E33</f>
        <v>250000</v>
      </c>
      <c r="G33" s="8">
        <f t="shared" ref="G33:G35" si="7">C33+E33</f>
        <v>250000</v>
      </c>
      <c r="I33" s="65"/>
    </row>
    <row r="34" spans="1:9" ht="20.399999999999999" thickBot="1">
      <c r="A34" s="9" t="s">
        <v>24</v>
      </c>
      <c r="B34" s="10">
        <v>0</v>
      </c>
      <c r="C34" s="10">
        <v>0</v>
      </c>
      <c r="D34" s="10">
        <v>223266</v>
      </c>
      <c r="E34" s="10">
        <v>0</v>
      </c>
      <c r="F34" s="8">
        <f t="shared" si="6"/>
        <v>223266</v>
      </c>
      <c r="G34" s="8">
        <f t="shared" si="7"/>
        <v>0</v>
      </c>
    </row>
    <row r="35" spans="1:9" ht="20.399999999999999" thickBot="1">
      <c r="A35" s="9" t="s">
        <v>25</v>
      </c>
      <c r="B35" s="10">
        <v>0</v>
      </c>
      <c r="C35" s="10">
        <v>0</v>
      </c>
      <c r="D35" s="10">
        <v>0</v>
      </c>
      <c r="E35" s="10">
        <v>58181</v>
      </c>
      <c r="F35" s="8">
        <v>0</v>
      </c>
      <c r="G35" s="8">
        <f t="shared" si="7"/>
        <v>58181</v>
      </c>
    </row>
    <row r="36" spans="1:9" ht="27.75" customHeight="1" thickBot="1">
      <c r="A36" s="9" t="s">
        <v>26</v>
      </c>
      <c r="B36" s="10">
        <v>0</v>
      </c>
      <c r="C36" s="10">
        <v>3484336</v>
      </c>
      <c r="D36" s="10">
        <v>0</v>
      </c>
      <c r="E36" s="10">
        <v>0</v>
      </c>
      <c r="F36" s="8">
        <v>0</v>
      </c>
      <c r="G36" s="8">
        <f>C36+E36</f>
        <v>3484336</v>
      </c>
    </row>
    <row r="37" spans="1:9" ht="27.75" customHeight="1" thickBot="1">
      <c r="A37" s="9" t="s">
        <v>61</v>
      </c>
      <c r="B37" s="10">
        <v>0</v>
      </c>
      <c r="C37" s="10">
        <v>0</v>
      </c>
      <c r="D37" s="10">
        <v>0</v>
      </c>
      <c r="E37" s="10">
        <v>0</v>
      </c>
      <c r="F37" s="8">
        <v>0</v>
      </c>
      <c r="G37" s="8">
        <f>E37</f>
        <v>0</v>
      </c>
    </row>
    <row r="38" spans="1:9" ht="22.5" customHeight="1" thickBot="1">
      <c r="A38" s="9" t="s">
        <v>27</v>
      </c>
      <c r="B38" s="10">
        <v>0</v>
      </c>
      <c r="C38" s="10">
        <v>0</v>
      </c>
      <c r="D38" s="10">
        <v>103163</v>
      </c>
      <c r="E38" s="10">
        <v>0</v>
      </c>
      <c r="F38" s="8">
        <f>B38+D38</f>
        <v>103163</v>
      </c>
      <c r="G38" s="8">
        <f>C38+E38</f>
        <v>0</v>
      </c>
    </row>
    <row r="39" spans="1:9" ht="20.399999999999999" thickBot="1">
      <c r="A39" s="11" t="s">
        <v>28</v>
      </c>
      <c r="B39" s="12">
        <v>0</v>
      </c>
      <c r="C39" s="12">
        <v>0</v>
      </c>
      <c r="D39" s="12">
        <v>0</v>
      </c>
      <c r="E39" s="12">
        <v>100000</v>
      </c>
      <c r="F39" s="8">
        <v>0</v>
      </c>
      <c r="G39" s="8">
        <f>C39+E39</f>
        <v>100000</v>
      </c>
    </row>
    <row r="40" spans="1:9" ht="24" customHeight="1" thickTop="1" thickBot="1">
      <c r="A40" s="13" t="s">
        <v>17</v>
      </c>
      <c r="B40" s="14">
        <f t="shared" ref="B40:E40" si="8">SUM(B28:B39)</f>
        <v>3796911</v>
      </c>
      <c r="C40" s="14">
        <f t="shared" si="8"/>
        <v>3796911</v>
      </c>
      <c r="D40" s="14">
        <f t="shared" si="8"/>
        <v>1648576</v>
      </c>
      <c r="E40" s="14">
        <f t="shared" si="8"/>
        <v>1648576</v>
      </c>
      <c r="F40" s="14">
        <f>SUM(F28:F39)</f>
        <v>4793255</v>
      </c>
      <c r="G40" s="14">
        <f>SUM(G28:G39)</f>
        <v>4793255</v>
      </c>
    </row>
    <row r="41" spans="1:9" ht="23.4" thickTop="1">
      <c r="A41" s="5" t="s">
        <v>54</v>
      </c>
      <c r="B41" s="6"/>
      <c r="C41" s="6"/>
      <c r="D41" s="6"/>
      <c r="E41" s="6"/>
      <c r="F41" s="15"/>
      <c r="G41" s="15"/>
    </row>
    <row r="42" spans="1:9" ht="22.8">
      <c r="A42" s="5"/>
      <c r="B42" s="6"/>
      <c r="C42" s="6"/>
      <c r="D42" s="6"/>
      <c r="E42" s="6"/>
      <c r="F42" s="63"/>
      <c r="G42" s="63"/>
    </row>
    <row r="43" spans="1:9" ht="22.8">
      <c r="A43" s="5"/>
      <c r="B43" s="6"/>
      <c r="C43" s="6"/>
      <c r="D43" s="6"/>
      <c r="E43" s="6"/>
      <c r="F43" s="63"/>
      <c r="G43" s="63"/>
    </row>
    <row r="44" spans="1:9" ht="22.8">
      <c r="A44" s="5"/>
      <c r="B44" s="6"/>
      <c r="C44" s="6"/>
      <c r="D44" s="6"/>
      <c r="E44" s="6"/>
      <c r="F44" s="63"/>
      <c r="G44" s="63"/>
    </row>
    <row r="46" spans="1:9" ht="22.8">
      <c r="A46" s="64" t="s">
        <v>31</v>
      </c>
      <c r="B46" s="64"/>
    </row>
    <row r="47" spans="1:9" ht="53.25" customHeight="1">
      <c r="A47" s="5"/>
      <c r="B47" s="4"/>
      <c r="C47" s="4"/>
      <c r="D47" s="91" t="s">
        <v>105</v>
      </c>
      <c r="E47" s="91"/>
      <c r="F47" s="91"/>
      <c r="G47" s="91"/>
    </row>
    <row r="48" spans="1:9">
      <c r="B48" s="4"/>
      <c r="C48" s="4"/>
      <c r="D48" s="4"/>
      <c r="E48" s="4"/>
      <c r="F48" s="4"/>
      <c r="G48" s="4"/>
    </row>
    <row r="49" spans="1:7" ht="23.4" thickBot="1">
      <c r="A49" s="5"/>
      <c r="B49" s="4"/>
      <c r="C49" s="4"/>
      <c r="D49" s="4"/>
      <c r="E49" s="4"/>
      <c r="F49" s="4"/>
      <c r="G49" s="4"/>
    </row>
    <row r="50" spans="1:7" ht="66.75" customHeight="1" thickBot="1">
      <c r="A50" s="57" t="s">
        <v>13</v>
      </c>
      <c r="B50" s="81" t="s">
        <v>79</v>
      </c>
      <c r="C50" s="82"/>
      <c r="D50" s="81" t="s">
        <v>106</v>
      </c>
      <c r="E50" s="82"/>
      <c r="F50" s="81" t="s">
        <v>107</v>
      </c>
      <c r="G50" s="83"/>
    </row>
    <row r="51" spans="1:7" ht="20.399999999999999" thickBot="1">
      <c r="A51" s="10" t="s">
        <v>30</v>
      </c>
      <c r="B51" s="10">
        <v>0</v>
      </c>
      <c r="C51" s="10">
        <v>0</v>
      </c>
      <c r="D51" s="10">
        <v>65766</v>
      </c>
      <c r="E51" s="10">
        <v>0</v>
      </c>
      <c r="F51" s="10">
        <f t="shared" ref="F51:F57" si="9">B51+D51</f>
        <v>65766</v>
      </c>
      <c r="G51" s="10">
        <v>0</v>
      </c>
    </row>
    <row r="52" spans="1:7" ht="20.399999999999999" thickBot="1">
      <c r="A52" s="10" t="s">
        <v>72</v>
      </c>
      <c r="B52" s="10">
        <v>0</v>
      </c>
      <c r="C52" s="10">
        <v>0</v>
      </c>
      <c r="D52" s="10">
        <v>10500</v>
      </c>
      <c r="E52" s="10">
        <v>0</v>
      </c>
      <c r="F52" s="10">
        <f t="shared" si="9"/>
        <v>10500</v>
      </c>
      <c r="G52" s="10">
        <v>0</v>
      </c>
    </row>
    <row r="53" spans="1:7" ht="20.399999999999999" thickBot="1">
      <c r="A53" s="10" t="s">
        <v>90</v>
      </c>
      <c r="B53" s="10">
        <v>0</v>
      </c>
      <c r="C53" s="10">
        <v>0</v>
      </c>
      <c r="D53" s="10">
        <v>50000</v>
      </c>
      <c r="E53" s="10">
        <v>0</v>
      </c>
      <c r="F53" s="10">
        <f t="shared" si="9"/>
        <v>50000</v>
      </c>
      <c r="G53" s="10">
        <v>0</v>
      </c>
    </row>
    <row r="54" spans="1:7" ht="20.399999999999999" thickBot="1">
      <c r="A54" s="10" t="s">
        <v>108</v>
      </c>
      <c r="B54" s="10">
        <v>0</v>
      </c>
      <c r="C54" s="10">
        <v>0</v>
      </c>
      <c r="D54" s="10">
        <v>27000</v>
      </c>
      <c r="E54" s="10">
        <v>0</v>
      </c>
      <c r="F54" s="10">
        <f t="shared" si="9"/>
        <v>27000</v>
      </c>
      <c r="G54" s="10">
        <v>0</v>
      </c>
    </row>
    <row r="55" spans="1:7" ht="20.399999999999999" thickBot="1">
      <c r="A55" s="10" t="s">
        <v>73</v>
      </c>
      <c r="B55" s="10">
        <v>0</v>
      </c>
      <c r="C55" s="10">
        <v>0</v>
      </c>
      <c r="D55" s="10">
        <v>40000</v>
      </c>
      <c r="E55" s="10">
        <v>0</v>
      </c>
      <c r="F55" s="10">
        <f t="shared" si="9"/>
        <v>40000</v>
      </c>
      <c r="G55" s="10">
        <v>0</v>
      </c>
    </row>
    <row r="56" spans="1:7" ht="20.399999999999999" thickBot="1">
      <c r="A56" s="10" t="s">
        <v>77</v>
      </c>
      <c r="B56" s="10">
        <v>0</v>
      </c>
      <c r="C56" s="10">
        <v>0</v>
      </c>
      <c r="D56" s="10">
        <v>30000</v>
      </c>
      <c r="E56" s="10">
        <v>0</v>
      </c>
      <c r="F56" s="10">
        <f t="shared" si="9"/>
        <v>30000</v>
      </c>
      <c r="G56" s="10">
        <v>0</v>
      </c>
    </row>
    <row r="57" spans="1:7" ht="44.25" customHeight="1" thickBot="1">
      <c r="A57" s="10" t="s">
        <v>17</v>
      </c>
      <c r="B57" s="10">
        <f>SUM(B51:B56)</f>
        <v>0</v>
      </c>
      <c r="C57" s="10">
        <v>0</v>
      </c>
      <c r="D57" s="10">
        <f>SUM(D51:D56)</f>
        <v>223266</v>
      </c>
      <c r="E57" s="10">
        <v>0</v>
      </c>
      <c r="F57" s="10">
        <f t="shared" si="9"/>
        <v>223266</v>
      </c>
      <c r="G57" s="10">
        <v>0</v>
      </c>
    </row>
    <row r="58" spans="1:7" ht="22.8">
      <c r="A58" s="5" t="s">
        <v>55</v>
      </c>
      <c r="B58" s="6"/>
      <c r="C58" s="6"/>
      <c r="D58" s="6"/>
      <c r="E58" s="6"/>
      <c r="F58" s="6"/>
      <c r="G58" s="6"/>
    </row>
    <row r="62" spans="1:7" ht="22.5" customHeight="1"/>
    <row r="63" spans="1:7" ht="22.5" customHeight="1"/>
    <row r="64" spans="1:7" ht="22.5" customHeight="1"/>
    <row r="66" spans="1:7" ht="24" customHeight="1">
      <c r="A66" s="64" t="s">
        <v>31</v>
      </c>
      <c r="B66" s="64"/>
    </row>
    <row r="67" spans="1:7" ht="43.5" customHeight="1">
      <c r="A67" s="5"/>
      <c r="B67" s="4"/>
      <c r="C67" s="4"/>
      <c r="D67" s="91" t="s">
        <v>76</v>
      </c>
      <c r="E67" s="91"/>
      <c r="F67" s="91"/>
      <c r="G67" s="91"/>
    </row>
    <row r="68" spans="1:7">
      <c r="B68" s="4"/>
      <c r="C68" s="4"/>
      <c r="D68" s="4"/>
      <c r="E68" s="4"/>
      <c r="F68" s="4"/>
      <c r="G68" s="4"/>
    </row>
    <row r="69" spans="1:7" ht="23.4" thickBot="1">
      <c r="A69" s="5"/>
      <c r="B69" s="4"/>
      <c r="C69" s="4"/>
      <c r="D69" s="4"/>
      <c r="E69" s="4"/>
      <c r="F69" s="4"/>
      <c r="G69" s="4"/>
    </row>
    <row r="70" spans="1:7" ht="45" customHeight="1">
      <c r="A70" s="57" t="s">
        <v>13</v>
      </c>
      <c r="B70" s="81" t="s">
        <v>79</v>
      </c>
      <c r="C70" s="82"/>
      <c r="D70" s="81" t="s">
        <v>106</v>
      </c>
      <c r="E70" s="82"/>
      <c r="F70" s="81" t="s">
        <v>107</v>
      </c>
      <c r="G70" s="83"/>
    </row>
    <row r="71" spans="1:7" ht="18" customHeight="1">
      <c r="A71" s="68" t="s">
        <v>62</v>
      </c>
      <c r="B71" s="67">
        <v>0</v>
      </c>
      <c r="C71" s="67">
        <v>0</v>
      </c>
      <c r="D71" s="67">
        <v>0</v>
      </c>
      <c r="E71" s="67">
        <v>0</v>
      </c>
      <c r="F71" s="67">
        <f>D71+B71</f>
        <v>0</v>
      </c>
      <c r="G71" s="67"/>
    </row>
    <row r="72" spans="1:7" ht="19.5" customHeight="1">
      <c r="A72" s="68" t="s">
        <v>100</v>
      </c>
      <c r="B72" s="67">
        <v>0</v>
      </c>
      <c r="C72" s="67">
        <v>0</v>
      </c>
      <c r="D72" s="67">
        <v>5108</v>
      </c>
      <c r="E72" s="67">
        <v>0</v>
      </c>
      <c r="F72" s="67">
        <f t="shared" ref="F72:F77" si="10">D72+B72</f>
        <v>5108</v>
      </c>
      <c r="G72" s="67"/>
    </row>
    <row r="73" spans="1:7" ht="18" customHeight="1">
      <c r="A73" s="68" t="s">
        <v>63</v>
      </c>
      <c r="B73" s="67">
        <v>0</v>
      </c>
      <c r="C73" s="67">
        <v>0</v>
      </c>
      <c r="D73" s="67">
        <v>5000</v>
      </c>
      <c r="E73" s="67">
        <v>0</v>
      </c>
      <c r="F73" s="67">
        <f t="shared" si="10"/>
        <v>5000</v>
      </c>
      <c r="G73" s="67"/>
    </row>
    <row r="74" spans="1:7" ht="18" customHeight="1">
      <c r="A74" s="68" t="s">
        <v>98</v>
      </c>
      <c r="B74" s="67">
        <v>0</v>
      </c>
      <c r="C74" s="67">
        <v>0</v>
      </c>
      <c r="D74" s="67">
        <v>39861</v>
      </c>
      <c r="E74" s="67">
        <v>0</v>
      </c>
      <c r="F74" s="67">
        <f t="shared" si="10"/>
        <v>39861</v>
      </c>
      <c r="G74" s="67"/>
    </row>
    <row r="75" spans="1:7" ht="22.8">
      <c r="A75" s="68" t="s">
        <v>71</v>
      </c>
      <c r="B75" s="68">
        <v>0</v>
      </c>
      <c r="C75" s="68">
        <v>0</v>
      </c>
      <c r="D75" s="68">
        <v>3505</v>
      </c>
      <c r="E75" s="68">
        <v>0</v>
      </c>
      <c r="F75" s="67">
        <f t="shared" si="10"/>
        <v>3505</v>
      </c>
      <c r="G75" s="68">
        <v>0</v>
      </c>
    </row>
    <row r="76" spans="1:7" ht="22.8">
      <c r="A76" s="68" t="s">
        <v>70</v>
      </c>
      <c r="B76" s="68">
        <v>0</v>
      </c>
      <c r="C76" s="68">
        <v>0</v>
      </c>
      <c r="D76" s="68">
        <v>32203</v>
      </c>
      <c r="E76" s="68">
        <v>0</v>
      </c>
      <c r="F76" s="67">
        <f t="shared" si="10"/>
        <v>32203</v>
      </c>
      <c r="G76" s="68">
        <v>0</v>
      </c>
    </row>
    <row r="77" spans="1:7" ht="22.8">
      <c r="A77" s="68" t="s">
        <v>17</v>
      </c>
      <c r="B77" s="68">
        <f>SUM(B75:B76)</f>
        <v>0</v>
      </c>
      <c r="C77" s="68">
        <v>0</v>
      </c>
      <c r="D77" s="68">
        <f>SUM(D71:D76)</f>
        <v>85677</v>
      </c>
      <c r="E77" s="68">
        <v>0</v>
      </c>
      <c r="F77" s="67">
        <f t="shared" si="10"/>
        <v>85677</v>
      </c>
      <c r="G77" s="68">
        <v>0</v>
      </c>
    </row>
    <row r="78" spans="1:7" ht="22.8">
      <c r="A78" s="5" t="s">
        <v>55</v>
      </c>
      <c r="B78" s="6"/>
      <c r="C78" s="6"/>
      <c r="D78" s="6"/>
      <c r="E78" s="6"/>
      <c r="F78" s="6"/>
      <c r="G78" s="6"/>
    </row>
    <row r="83" s="4" customFormat="1" ht="20.25" customHeight="1"/>
    <row r="84" s="4" customFormat="1" ht="21.9" customHeight="1"/>
    <row r="85" s="4" customFormat="1" ht="19.5" customHeight="1"/>
    <row r="86" s="4" customFormat="1" ht="48" customHeight="1"/>
    <row r="87" s="4" customFormat="1" ht="20.100000000000001" customHeight="1"/>
    <row r="88" s="4" customFormat="1" ht="20.100000000000001" customHeight="1"/>
    <row r="89" s="4" customFormat="1" ht="20.100000000000001" customHeight="1"/>
    <row r="90" s="4" customFormat="1" ht="20.100000000000001" customHeight="1"/>
    <row r="91" s="4" customFormat="1" ht="20.100000000000001" customHeight="1"/>
    <row r="92" s="4" customFormat="1" ht="20.100000000000001" customHeight="1"/>
    <row r="93" s="4" customFormat="1" ht="20.100000000000001" customHeight="1"/>
    <row r="94" s="4" customFormat="1" ht="20.100000000000001" customHeight="1"/>
    <row r="95" s="4" customFormat="1" ht="20.100000000000001" customHeight="1"/>
    <row r="96" s="4" customFormat="1" ht="20.100000000000001" customHeight="1"/>
    <row r="97" s="4" customFormat="1" ht="20.100000000000001" customHeight="1"/>
    <row r="98" s="6" customFormat="1" ht="18" customHeight="1"/>
    <row r="106" ht="44.25" customHeight="1"/>
  </sheetData>
  <mergeCells count="19">
    <mergeCell ref="D67:G67"/>
    <mergeCell ref="B70:C70"/>
    <mergeCell ref="D70:E70"/>
    <mergeCell ref="F70:G70"/>
    <mergeCell ref="F50:G50"/>
    <mergeCell ref="D50:E50"/>
    <mergeCell ref="B50:C50"/>
    <mergeCell ref="A24:C24"/>
    <mergeCell ref="B27:C27"/>
    <mergeCell ref="D47:G47"/>
    <mergeCell ref="D25:G25"/>
    <mergeCell ref="F27:G27"/>
    <mergeCell ref="D27:E27"/>
    <mergeCell ref="C4:F4"/>
    <mergeCell ref="D7:E7"/>
    <mergeCell ref="B7:C7"/>
    <mergeCell ref="F7:G7"/>
    <mergeCell ref="Q6:T6"/>
    <mergeCell ref="L6:O6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6"/>
  <sheetViews>
    <sheetView rightToLeft="1" tabSelected="1" workbookViewId="0">
      <selection activeCell="G17" sqref="G17"/>
    </sheetView>
  </sheetViews>
  <sheetFormatPr defaultRowHeight="14.4"/>
  <cols>
    <col min="1" max="1" width="10.88671875" customWidth="1"/>
    <col min="2" max="2" width="13.109375" customWidth="1"/>
    <col min="3" max="3" width="4.44140625" customWidth="1"/>
    <col min="4" max="4" width="0.88671875" hidden="1" customWidth="1"/>
    <col min="5" max="6" width="8" customWidth="1"/>
    <col min="7" max="7" width="8.33203125" customWidth="1"/>
    <col min="8" max="8" width="10" customWidth="1"/>
    <col min="9" max="9" width="5.5546875" customWidth="1"/>
    <col min="10" max="10" width="8" customWidth="1"/>
    <col min="11" max="11" width="7.44140625" customWidth="1"/>
    <col min="12" max="12" width="5.44140625" customWidth="1"/>
    <col min="13" max="13" width="10" customWidth="1"/>
    <col min="14" max="14" width="5.44140625" customWidth="1"/>
    <col min="15" max="15" width="4.6640625" customWidth="1"/>
    <col min="16" max="18" width="8.44140625" customWidth="1"/>
    <col min="19" max="19" width="10.109375" customWidth="1"/>
    <col min="20" max="20" width="11.109375" customWidth="1"/>
    <col min="21" max="21" width="10.44140625" customWidth="1"/>
  </cols>
  <sheetData>
    <row r="1" spans="1:22" ht="21.6" thickBot="1">
      <c r="A1" s="44" t="s">
        <v>81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6"/>
      <c r="U1" s="47"/>
    </row>
    <row r="2" spans="1:22" ht="15.6" thickTop="1" thickBot="1">
      <c r="A2" s="102" t="s">
        <v>32</v>
      </c>
      <c r="B2" s="104" t="s">
        <v>3</v>
      </c>
      <c r="C2" s="16" t="s">
        <v>33</v>
      </c>
      <c r="D2" s="104"/>
      <c r="E2" s="106" t="s">
        <v>34</v>
      </c>
      <c r="F2" s="107"/>
      <c r="G2" s="93" t="s">
        <v>35</v>
      </c>
      <c r="H2" s="94"/>
      <c r="I2" s="93" t="s">
        <v>36</v>
      </c>
      <c r="J2" s="94"/>
      <c r="K2" s="93" t="s">
        <v>37</v>
      </c>
      <c r="L2" s="94"/>
      <c r="M2" s="93" t="s">
        <v>38</v>
      </c>
      <c r="N2" s="94"/>
      <c r="O2" s="93" t="s">
        <v>26</v>
      </c>
      <c r="P2" s="94"/>
      <c r="Q2" s="69" t="s">
        <v>65</v>
      </c>
      <c r="R2" s="69"/>
      <c r="S2" s="93" t="s">
        <v>39</v>
      </c>
      <c r="T2" s="94"/>
      <c r="U2" s="95" t="s">
        <v>40</v>
      </c>
    </row>
    <row r="3" spans="1:22" ht="15" thickBot="1">
      <c r="A3" s="103"/>
      <c r="B3" s="105"/>
      <c r="C3" s="17" t="s">
        <v>41</v>
      </c>
      <c r="D3" s="105"/>
      <c r="E3" s="18" t="s">
        <v>42</v>
      </c>
      <c r="F3" s="19" t="s">
        <v>43</v>
      </c>
      <c r="G3" s="18" t="s">
        <v>42</v>
      </c>
      <c r="H3" s="20" t="s">
        <v>43</v>
      </c>
      <c r="I3" s="20" t="s">
        <v>42</v>
      </c>
      <c r="J3" s="20" t="s">
        <v>43</v>
      </c>
      <c r="K3" s="20" t="s">
        <v>42</v>
      </c>
      <c r="L3" s="20" t="s">
        <v>43</v>
      </c>
      <c r="M3" s="20" t="s">
        <v>42</v>
      </c>
      <c r="N3" s="20" t="s">
        <v>43</v>
      </c>
      <c r="O3" s="20" t="s">
        <v>42</v>
      </c>
      <c r="P3" s="20" t="s">
        <v>43</v>
      </c>
      <c r="Q3" s="20"/>
      <c r="R3" s="20"/>
      <c r="S3" s="20" t="s">
        <v>42</v>
      </c>
      <c r="T3" s="20" t="s">
        <v>43</v>
      </c>
      <c r="U3" s="96"/>
    </row>
    <row r="4" spans="1:22" ht="15.6" thickTop="1" thickBot="1">
      <c r="A4" s="21" t="s">
        <v>80</v>
      </c>
      <c r="B4" s="22" t="s">
        <v>45</v>
      </c>
      <c r="C4" s="22"/>
      <c r="D4" s="22"/>
      <c r="E4" s="23">
        <f>G4+I4+K4+M4+O4+S4+Q4</f>
        <v>4416842</v>
      </c>
      <c r="F4" s="24">
        <f>H4+J4+L4+N4+P4+T4+R4</f>
        <v>4416842</v>
      </c>
      <c r="G4" s="23">
        <v>609143</v>
      </c>
      <c r="H4" s="24">
        <v>70000</v>
      </c>
      <c r="I4" s="23">
        <v>0</v>
      </c>
      <c r="J4" s="24">
        <v>549931</v>
      </c>
      <c r="K4" s="23">
        <v>123733</v>
      </c>
      <c r="L4" s="24">
        <v>0</v>
      </c>
      <c r="M4" s="23">
        <v>3662208</v>
      </c>
      <c r="N4" s="24">
        <v>0</v>
      </c>
      <c r="O4" s="23">
        <v>0</v>
      </c>
      <c r="P4" s="24">
        <v>3546911</v>
      </c>
      <c r="Q4" s="23">
        <v>21758</v>
      </c>
      <c r="R4" s="24"/>
      <c r="S4" s="23">
        <v>0</v>
      </c>
      <c r="T4" s="24">
        <v>250000</v>
      </c>
      <c r="U4" s="40">
        <f>E4-F4</f>
        <v>0</v>
      </c>
    </row>
    <row r="5" spans="1:22" ht="15.6" thickTop="1" thickBot="1">
      <c r="A5" s="25">
        <v>44111</v>
      </c>
      <c r="B5" s="78" t="s">
        <v>82</v>
      </c>
      <c r="C5" s="26">
        <v>1</v>
      </c>
      <c r="D5" s="26"/>
      <c r="E5" s="23">
        <f t="shared" ref="E5:E22" si="0">G5+I5+K5+M5+O5+S5+Q5</f>
        <v>30000</v>
      </c>
      <c r="F5" s="24">
        <f t="shared" ref="F5:F22" si="1">H5+J5+L5+N5+P5+T5+R5</f>
        <v>30000</v>
      </c>
      <c r="G5" s="28">
        <v>0</v>
      </c>
      <c r="H5" s="27">
        <v>30000</v>
      </c>
      <c r="I5" s="28"/>
      <c r="J5" s="27"/>
      <c r="K5" s="28">
        <v>30000</v>
      </c>
      <c r="L5" s="29"/>
      <c r="M5" s="28"/>
      <c r="N5" s="27"/>
      <c r="O5" s="28"/>
      <c r="P5" s="27"/>
      <c r="Q5" s="23"/>
      <c r="R5" s="27"/>
      <c r="S5" s="28">
        <v>0</v>
      </c>
      <c r="T5" s="27"/>
      <c r="U5" s="40"/>
      <c r="V5" t="s">
        <v>90</v>
      </c>
    </row>
    <row r="6" spans="1:22" ht="15.6" thickTop="1" thickBot="1">
      <c r="A6" s="25">
        <v>44111</v>
      </c>
      <c r="B6" s="78" t="s">
        <v>83</v>
      </c>
      <c r="C6" s="26">
        <v>2</v>
      </c>
      <c r="D6" s="26"/>
      <c r="E6" s="23">
        <f t="shared" si="0"/>
        <v>3570</v>
      </c>
      <c r="F6" s="24">
        <f t="shared" si="1"/>
        <v>3570</v>
      </c>
      <c r="G6" s="28">
        <v>0</v>
      </c>
      <c r="H6" s="27">
        <v>3570</v>
      </c>
      <c r="I6" s="28"/>
      <c r="J6" s="27"/>
      <c r="K6" s="28"/>
      <c r="L6" s="27"/>
      <c r="M6" s="28">
        <v>3570</v>
      </c>
      <c r="N6" s="27"/>
      <c r="O6" s="28"/>
      <c r="P6" s="27"/>
      <c r="Q6" s="23"/>
      <c r="R6" s="27"/>
      <c r="S6" s="28"/>
      <c r="T6" s="27"/>
      <c r="U6" s="40"/>
      <c r="V6" t="s">
        <v>86</v>
      </c>
    </row>
    <row r="7" spans="1:22" ht="15.6" thickTop="1" thickBot="1">
      <c r="A7" s="25">
        <v>44111</v>
      </c>
      <c r="B7" s="78" t="s">
        <v>84</v>
      </c>
      <c r="C7" s="26">
        <v>3</v>
      </c>
      <c r="D7" s="26"/>
      <c r="E7" s="23">
        <f t="shared" si="0"/>
        <v>2550</v>
      </c>
      <c r="F7" s="24">
        <f t="shared" si="1"/>
        <v>2550</v>
      </c>
      <c r="G7" s="28"/>
      <c r="H7" s="27">
        <v>2550</v>
      </c>
      <c r="I7" s="28"/>
      <c r="J7" s="27"/>
      <c r="K7" s="28"/>
      <c r="L7" s="27"/>
      <c r="M7" s="28"/>
      <c r="N7" s="27"/>
      <c r="O7" s="28"/>
      <c r="P7" s="27"/>
      <c r="Q7" s="23">
        <v>2550</v>
      </c>
      <c r="R7" s="27"/>
      <c r="S7" s="28"/>
      <c r="T7" s="30">
        <v>0</v>
      </c>
      <c r="U7" s="40"/>
      <c r="V7" t="s">
        <v>85</v>
      </c>
    </row>
    <row r="8" spans="1:22" ht="15.6" thickTop="1" thickBot="1">
      <c r="A8" s="25">
        <v>44139</v>
      </c>
      <c r="B8" s="78" t="s">
        <v>87</v>
      </c>
      <c r="C8" s="26">
        <v>4</v>
      </c>
      <c r="D8" s="26"/>
      <c r="E8" s="23">
        <f t="shared" si="0"/>
        <v>26600</v>
      </c>
      <c r="F8" s="24">
        <f t="shared" si="1"/>
        <v>26600</v>
      </c>
      <c r="G8" s="28"/>
      <c r="H8" s="27">
        <v>26600</v>
      </c>
      <c r="I8" s="28"/>
      <c r="J8" s="27"/>
      <c r="K8" s="28"/>
      <c r="L8" s="27"/>
      <c r="M8" s="28">
        <v>26600</v>
      </c>
      <c r="N8" s="27"/>
      <c r="O8" s="28"/>
      <c r="P8" s="27"/>
      <c r="Q8" s="23"/>
      <c r="R8" s="27"/>
      <c r="S8" s="28"/>
      <c r="T8" s="30">
        <v>0</v>
      </c>
      <c r="U8" s="40"/>
      <c r="V8" t="s">
        <v>88</v>
      </c>
    </row>
    <row r="9" spans="1:22" ht="15.6" thickTop="1" thickBot="1">
      <c r="A9" s="25">
        <v>44141</v>
      </c>
      <c r="B9" s="78" t="s">
        <v>89</v>
      </c>
      <c r="C9" s="26">
        <v>5</v>
      </c>
      <c r="D9" s="26"/>
      <c r="E9" s="23">
        <f t="shared" si="0"/>
        <v>20000</v>
      </c>
      <c r="F9" s="24">
        <f t="shared" si="1"/>
        <v>20000</v>
      </c>
      <c r="G9" s="28"/>
      <c r="H9" s="27">
        <v>20000</v>
      </c>
      <c r="I9" s="28"/>
      <c r="J9" s="27"/>
      <c r="K9" s="28">
        <v>20000</v>
      </c>
      <c r="L9" s="27"/>
      <c r="M9" s="28"/>
      <c r="N9" s="27"/>
      <c r="O9" s="28"/>
      <c r="P9" s="27"/>
      <c r="Q9" s="23"/>
      <c r="R9" s="27"/>
      <c r="S9" s="28">
        <v>0</v>
      </c>
      <c r="T9" s="30">
        <v>0</v>
      </c>
      <c r="U9" s="40"/>
      <c r="V9" t="s">
        <v>90</v>
      </c>
    </row>
    <row r="10" spans="1:22" ht="15.6" thickTop="1" thickBot="1">
      <c r="A10" s="25">
        <v>44141</v>
      </c>
      <c r="B10" s="78" t="s">
        <v>91</v>
      </c>
      <c r="C10" s="26">
        <v>6</v>
      </c>
      <c r="D10" s="26"/>
      <c r="E10" s="23">
        <f t="shared" si="0"/>
        <v>5000</v>
      </c>
      <c r="F10" s="24">
        <f t="shared" si="1"/>
        <v>5000</v>
      </c>
      <c r="G10" s="28">
        <v>0</v>
      </c>
      <c r="H10" s="27">
        <v>5000</v>
      </c>
      <c r="I10" s="28"/>
      <c r="J10" s="27"/>
      <c r="K10" s="28"/>
      <c r="L10" s="27"/>
      <c r="M10" s="28"/>
      <c r="N10" s="27"/>
      <c r="O10" s="28"/>
      <c r="P10" s="27"/>
      <c r="Q10" s="23">
        <v>5000</v>
      </c>
      <c r="R10" s="27"/>
      <c r="S10" s="28"/>
      <c r="T10" s="30">
        <v>0</v>
      </c>
      <c r="U10" s="40"/>
      <c r="V10" t="s">
        <v>74</v>
      </c>
    </row>
    <row r="11" spans="1:22" ht="15.6" thickTop="1" thickBot="1">
      <c r="A11" s="25">
        <v>44141</v>
      </c>
      <c r="B11" s="78" t="s">
        <v>92</v>
      </c>
      <c r="C11" s="26"/>
      <c r="D11" s="26"/>
      <c r="E11" s="23">
        <f t="shared" si="0"/>
        <v>250000</v>
      </c>
      <c r="F11" s="24">
        <f t="shared" si="1"/>
        <v>250000</v>
      </c>
      <c r="G11" s="28"/>
      <c r="H11" s="27">
        <v>250000</v>
      </c>
      <c r="I11" s="28"/>
      <c r="J11" s="27"/>
      <c r="K11" s="28"/>
      <c r="L11" s="27"/>
      <c r="M11" s="28"/>
      <c r="N11" s="27"/>
      <c r="O11" s="28"/>
      <c r="P11" s="27"/>
      <c r="Q11" s="23"/>
      <c r="R11" s="27"/>
      <c r="S11" s="28">
        <v>250000</v>
      </c>
      <c r="T11" s="30"/>
      <c r="U11" s="40"/>
    </row>
    <row r="12" spans="1:22" ht="15.6" thickTop="1" thickBot="1">
      <c r="A12" s="25">
        <v>44154</v>
      </c>
      <c r="B12" s="78" t="s">
        <v>93</v>
      </c>
      <c r="C12" s="26"/>
      <c r="D12" s="26"/>
      <c r="E12" s="23">
        <f t="shared" si="0"/>
        <v>30914</v>
      </c>
      <c r="F12" s="24">
        <f t="shared" si="1"/>
        <v>30914</v>
      </c>
      <c r="G12" s="28"/>
      <c r="H12" s="27">
        <v>30914</v>
      </c>
      <c r="I12" s="28"/>
      <c r="J12" s="27"/>
      <c r="K12" s="28"/>
      <c r="L12" s="27"/>
      <c r="M12" s="28"/>
      <c r="N12" s="27"/>
      <c r="O12" s="28"/>
      <c r="P12" s="27"/>
      <c r="Q12" s="23">
        <v>30914</v>
      </c>
      <c r="R12" s="27"/>
      <c r="S12" s="28"/>
      <c r="T12" s="30"/>
      <c r="U12" s="40"/>
      <c r="V12" t="s">
        <v>98</v>
      </c>
    </row>
    <row r="13" spans="1:22" ht="15.6" thickTop="1" thickBot="1">
      <c r="A13" s="25">
        <v>44154</v>
      </c>
      <c r="B13" s="78" t="s">
        <v>101</v>
      </c>
      <c r="C13" s="26"/>
      <c r="D13" s="26"/>
      <c r="E13" s="23">
        <f t="shared" si="0"/>
        <v>11400</v>
      </c>
      <c r="F13" s="24">
        <f t="shared" si="1"/>
        <v>11400</v>
      </c>
      <c r="G13" s="28"/>
      <c r="H13" s="27">
        <v>11400</v>
      </c>
      <c r="I13" s="28"/>
      <c r="J13" s="27"/>
      <c r="K13" s="28"/>
      <c r="L13" s="27"/>
      <c r="M13" s="28"/>
      <c r="N13" s="27"/>
      <c r="O13" s="28"/>
      <c r="P13" s="27"/>
      <c r="Q13" s="23">
        <v>11400</v>
      </c>
      <c r="R13" s="27"/>
      <c r="S13" s="28"/>
      <c r="T13" s="30"/>
      <c r="U13" s="40"/>
    </row>
    <row r="14" spans="1:22" ht="15.6" thickTop="1" thickBot="1">
      <c r="A14" s="25">
        <v>44166</v>
      </c>
      <c r="B14" s="26" t="s">
        <v>94</v>
      </c>
      <c r="C14" s="26"/>
      <c r="D14" s="26"/>
      <c r="E14" s="23">
        <f t="shared" si="0"/>
        <v>22870</v>
      </c>
      <c r="F14" s="24">
        <f t="shared" si="1"/>
        <v>22870</v>
      </c>
      <c r="G14" s="28"/>
      <c r="H14" s="27">
        <v>22870</v>
      </c>
      <c r="I14" s="28"/>
      <c r="J14" s="27"/>
      <c r="K14" s="28">
        <v>22870</v>
      </c>
      <c r="L14" s="27"/>
      <c r="M14" s="28"/>
      <c r="N14" s="27"/>
      <c r="O14" s="28"/>
      <c r="P14" s="27"/>
      <c r="Q14" s="23"/>
      <c r="R14" s="27"/>
      <c r="S14" s="28"/>
      <c r="T14" s="30"/>
      <c r="U14" s="40"/>
      <c r="V14" t="s">
        <v>99</v>
      </c>
    </row>
    <row r="15" spans="1:22" ht="15.6" thickTop="1" thickBot="1">
      <c r="A15" s="25">
        <v>44175</v>
      </c>
      <c r="B15" s="26" t="s">
        <v>95</v>
      </c>
      <c r="C15" s="26"/>
      <c r="D15" s="26"/>
      <c r="E15" s="23">
        <f t="shared" si="0"/>
        <v>8947</v>
      </c>
      <c r="F15" s="24">
        <f t="shared" si="1"/>
        <v>8947</v>
      </c>
      <c r="G15" s="28"/>
      <c r="H15" s="27">
        <v>8947</v>
      </c>
      <c r="I15" s="28"/>
      <c r="J15" s="27"/>
      <c r="K15" s="28"/>
      <c r="L15" s="27"/>
      <c r="M15" s="28"/>
      <c r="N15" s="27"/>
      <c r="O15" s="28"/>
      <c r="P15" s="27"/>
      <c r="Q15" s="23">
        <v>8947</v>
      </c>
      <c r="R15" s="27"/>
      <c r="S15" s="28"/>
      <c r="T15" s="30"/>
      <c r="U15" s="40"/>
      <c r="V15" t="s">
        <v>98</v>
      </c>
    </row>
    <row r="16" spans="1:22" ht="15.6" thickTop="1" thickBot="1">
      <c r="A16" s="25">
        <v>44180</v>
      </c>
      <c r="B16" s="26" t="s">
        <v>96</v>
      </c>
      <c r="C16" s="26"/>
      <c r="D16" s="26"/>
      <c r="E16" s="23">
        <f t="shared" si="0"/>
        <v>5108</v>
      </c>
      <c r="F16" s="24">
        <f t="shared" si="1"/>
        <v>5108</v>
      </c>
      <c r="G16" s="28"/>
      <c r="H16" s="27">
        <v>5108</v>
      </c>
      <c r="I16" s="28"/>
      <c r="J16" s="27"/>
      <c r="K16" s="28"/>
      <c r="L16" s="27"/>
      <c r="M16" s="28"/>
      <c r="N16" s="27"/>
      <c r="O16" s="28"/>
      <c r="P16" s="27"/>
      <c r="Q16" s="23">
        <v>5108</v>
      </c>
      <c r="R16" s="27"/>
      <c r="S16" s="28"/>
      <c r="T16" s="30"/>
      <c r="U16" s="40"/>
      <c r="V16" t="s">
        <v>100</v>
      </c>
    </row>
    <row r="17" spans="1:22" ht="15.6" thickTop="1" thickBot="1">
      <c r="A17" s="25">
        <v>44194</v>
      </c>
      <c r="B17" s="26" t="s">
        <v>97</v>
      </c>
      <c r="C17" s="26"/>
      <c r="D17" s="26"/>
      <c r="E17" s="23">
        <f t="shared" si="0"/>
        <v>26663</v>
      </c>
      <c r="F17" s="24">
        <f t="shared" si="1"/>
        <v>26663</v>
      </c>
      <c r="G17" s="28"/>
      <c r="H17" s="27">
        <v>26663</v>
      </c>
      <c r="I17" s="28"/>
      <c r="J17" s="27"/>
      <c r="K17" s="28">
        <v>26663</v>
      </c>
      <c r="L17" s="27"/>
      <c r="M17" s="28"/>
      <c r="N17" s="27"/>
      <c r="O17" s="28"/>
      <c r="P17" s="27"/>
      <c r="Q17" s="23"/>
      <c r="R17" s="27"/>
      <c r="S17" s="28"/>
      <c r="T17" s="30"/>
      <c r="U17" s="40"/>
      <c r="V17" t="s">
        <v>99</v>
      </c>
    </row>
    <row r="18" spans="1:22" s="76" customFormat="1" ht="15.6" thickTop="1" thickBot="1">
      <c r="A18" s="77">
        <v>44196</v>
      </c>
      <c r="B18" s="78" t="s">
        <v>102</v>
      </c>
      <c r="C18" s="78"/>
      <c r="D18" s="78"/>
      <c r="E18" s="72">
        <f t="shared" si="0"/>
        <v>335000</v>
      </c>
      <c r="F18" s="73">
        <f t="shared" si="1"/>
        <v>335000</v>
      </c>
      <c r="G18" s="39">
        <v>335000</v>
      </c>
      <c r="H18" s="74"/>
      <c r="I18" s="39"/>
      <c r="J18" s="74">
        <v>335000</v>
      </c>
      <c r="K18" s="39"/>
      <c r="L18" s="74"/>
      <c r="M18" s="39"/>
      <c r="N18" s="74"/>
      <c r="O18" s="39"/>
      <c r="P18" s="74"/>
      <c r="Q18" s="72"/>
      <c r="R18" s="74"/>
      <c r="S18" s="39"/>
      <c r="T18" s="79"/>
      <c r="U18" s="75"/>
      <c r="V18" s="76" t="s">
        <v>103</v>
      </c>
    </row>
    <row r="19" spans="1:22" ht="15.6" thickTop="1" thickBot="1">
      <c r="A19" s="25">
        <v>44196</v>
      </c>
      <c r="B19" s="26" t="s">
        <v>15</v>
      </c>
      <c r="C19" s="26"/>
      <c r="D19" s="26"/>
      <c r="E19" s="23">
        <f t="shared" si="0"/>
        <v>8250</v>
      </c>
      <c r="F19" s="24">
        <f t="shared" si="1"/>
        <v>8250</v>
      </c>
      <c r="G19" s="28">
        <v>8250</v>
      </c>
      <c r="H19" s="27"/>
      <c r="I19" s="28"/>
      <c r="J19" s="27">
        <v>8250</v>
      </c>
      <c r="K19" s="28"/>
      <c r="L19" s="27"/>
      <c r="M19" s="28"/>
      <c r="N19" s="27"/>
      <c r="O19" s="28"/>
      <c r="P19" s="27"/>
      <c r="Q19" s="23"/>
      <c r="R19" s="27"/>
      <c r="S19" s="28"/>
      <c r="T19" s="30"/>
      <c r="U19" s="40"/>
      <c r="V19" t="s">
        <v>104</v>
      </c>
    </row>
    <row r="20" spans="1:22" ht="15.6" thickTop="1" thickBot="1">
      <c r="A20" s="25"/>
      <c r="B20" s="26"/>
      <c r="C20" s="26"/>
      <c r="D20" s="26"/>
      <c r="E20" s="23">
        <f t="shared" si="0"/>
        <v>0</v>
      </c>
      <c r="F20" s="24">
        <f t="shared" si="1"/>
        <v>0</v>
      </c>
      <c r="G20" s="28"/>
      <c r="H20" s="27"/>
      <c r="I20" s="28"/>
      <c r="J20" s="27"/>
      <c r="K20" s="28"/>
      <c r="L20" s="27"/>
      <c r="M20" s="28"/>
      <c r="N20" s="27"/>
      <c r="O20" s="28"/>
      <c r="P20" s="27"/>
      <c r="Q20" s="23"/>
      <c r="R20" s="27"/>
      <c r="S20" s="28"/>
      <c r="T20" s="30"/>
      <c r="U20" s="40"/>
    </row>
    <row r="21" spans="1:22" s="76" customFormat="1" ht="15.6" thickTop="1" thickBot="1">
      <c r="A21" s="77"/>
      <c r="B21" s="78"/>
      <c r="C21" s="78"/>
      <c r="D21" s="78"/>
      <c r="E21" s="72">
        <f t="shared" si="0"/>
        <v>0</v>
      </c>
      <c r="F21" s="73">
        <f t="shared" si="1"/>
        <v>0</v>
      </c>
      <c r="G21" s="39"/>
      <c r="H21" s="74"/>
      <c r="I21" s="39"/>
      <c r="J21" s="74"/>
      <c r="K21" s="39"/>
      <c r="L21" s="74"/>
      <c r="M21" s="39"/>
      <c r="N21" s="74"/>
      <c r="O21" s="39"/>
      <c r="P21" s="74"/>
      <c r="Q21" s="72"/>
      <c r="R21" s="74"/>
      <c r="S21" s="39"/>
      <c r="T21" s="79"/>
      <c r="U21" s="75"/>
    </row>
    <row r="22" spans="1:22" ht="15.6" thickTop="1" thickBot="1">
      <c r="A22" s="25"/>
      <c r="B22" s="26"/>
      <c r="C22" s="26"/>
      <c r="D22" s="26"/>
      <c r="E22" s="23">
        <f t="shared" si="0"/>
        <v>0</v>
      </c>
      <c r="F22" s="24">
        <f t="shared" si="1"/>
        <v>0</v>
      </c>
      <c r="G22" s="28">
        <v>0</v>
      </c>
      <c r="H22" s="27"/>
      <c r="I22" s="28"/>
      <c r="J22" s="27"/>
      <c r="K22" s="28"/>
      <c r="L22" s="27"/>
      <c r="M22" s="28"/>
      <c r="N22" s="27"/>
      <c r="O22" s="28"/>
      <c r="P22" s="27"/>
      <c r="Q22" s="23"/>
      <c r="R22" s="27"/>
      <c r="S22" s="28"/>
      <c r="T22" s="27">
        <v>0</v>
      </c>
      <c r="U22" s="40">
        <v>0</v>
      </c>
    </row>
    <row r="23" spans="1:22" ht="15.6" thickTop="1" thickBot="1">
      <c r="A23" s="99" t="s">
        <v>48</v>
      </c>
      <c r="B23" s="100"/>
      <c r="C23" s="101"/>
      <c r="D23" s="31"/>
      <c r="E23" s="23">
        <f>G23+I23+K23+M23+O23+S23+Q23</f>
        <v>5203714</v>
      </c>
      <c r="F23" s="24">
        <f>H23+J23+L23+N23+P23+T23+R23</f>
        <v>5203714</v>
      </c>
      <c r="G23" s="32">
        <f t="shared" ref="G23:T23" si="2">SUM(G4:G22)</f>
        <v>952393</v>
      </c>
      <c r="H23" s="33">
        <f t="shared" si="2"/>
        <v>513622</v>
      </c>
      <c r="I23" s="32">
        <f t="shared" si="2"/>
        <v>0</v>
      </c>
      <c r="J23" s="34">
        <f t="shared" si="2"/>
        <v>893181</v>
      </c>
      <c r="K23" s="32">
        <f t="shared" si="2"/>
        <v>223266</v>
      </c>
      <c r="L23" s="34">
        <f t="shared" si="2"/>
        <v>0</v>
      </c>
      <c r="M23" s="32">
        <f t="shared" si="2"/>
        <v>3692378</v>
      </c>
      <c r="N23" s="34">
        <f t="shared" si="2"/>
        <v>0</v>
      </c>
      <c r="O23" s="32">
        <f t="shared" si="2"/>
        <v>0</v>
      </c>
      <c r="P23" s="34">
        <f t="shared" si="2"/>
        <v>3546911</v>
      </c>
      <c r="Q23" s="23">
        <f t="shared" si="2"/>
        <v>85677</v>
      </c>
      <c r="R23" s="34">
        <f t="shared" si="2"/>
        <v>0</v>
      </c>
      <c r="S23" s="28">
        <f t="shared" si="2"/>
        <v>250000</v>
      </c>
      <c r="T23" s="35">
        <f t="shared" si="2"/>
        <v>250000</v>
      </c>
      <c r="U23" s="40">
        <f t="shared" ref="U23" si="3">E23-F23</f>
        <v>0</v>
      </c>
    </row>
    <row r="24" spans="1:22" s="71" customFormat="1" ht="15.6" thickTop="1" thickBo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70"/>
      <c r="R24" s="4"/>
      <c r="S24" s="4"/>
      <c r="T24" s="4"/>
      <c r="U24" s="4"/>
    </row>
    <row r="25" spans="1:22" ht="15.6" thickTop="1" thickBot="1">
      <c r="A25" s="97" t="s">
        <v>44</v>
      </c>
      <c r="B25" s="98"/>
      <c r="C25" s="36"/>
      <c r="D25" s="37"/>
      <c r="E25" s="28">
        <f>E23</f>
        <v>5203714</v>
      </c>
      <c r="F25" s="38">
        <f>H25+J25+L25+N25+P25+T25</f>
        <v>4690092</v>
      </c>
      <c r="G25" s="39">
        <f>G23-H23</f>
        <v>438771</v>
      </c>
      <c r="H25" s="38">
        <v>0</v>
      </c>
      <c r="I25" s="28">
        <v>0</v>
      </c>
      <c r="J25" s="38">
        <f>J23-I23</f>
        <v>893181</v>
      </c>
      <c r="K25" s="28">
        <f>K23-L23</f>
        <v>223266</v>
      </c>
      <c r="L25" s="38"/>
      <c r="M25" s="28">
        <f>M23-N23</f>
        <v>3692378</v>
      </c>
      <c r="N25" s="38"/>
      <c r="O25" s="28"/>
      <c r="P25" s="38">
        <f>P23-O23</f>
        <v>3546911</v>
      </c>
      <c r="Q25" s="23">
        <f>Q23</f>
        <v>85677</v>
      </c>
      <c r="R25" s="38"/>
      <c r="S25" s="28">
        <f>S23</f>
        <v>250000</v>
      </c>
      <c r="T25" s="38">
        <f>T23</f>
        <v>250000</v>
      </c>
      <c r="U25" s="41">
        <f>U23</f>
        <v>0</v>
      </c>
    </row>
    <row r="26" spans="1:22">
      <c r="B26" t="s">
        <v>57</v>
      </c>
      <c r="N26" t="s">
        <v>50</v>
      </c>
    </row>
  </sheetData>
  <mergeCells count="13">
    <mergeCell ref="O2:P2"/>
    <mergeCell ref="S2:T2"/>
    <mergeCell ref="U2:U3"/>
    <mergeCell ref="A25:B25"/>
    <mergeCell ref="A23:C23"/>
    <mergeCell ref="A2:A3"/>
    <mergeCell ref="B2:B3"/>
    <mergeCell ref="D2:D3"/>
    <mergeCell ref="E2:F2"/>
    <mergeCell ref="G2:H2"/>
    <mergeCell ref="I2:J2"/>
    <mergeCell ref="K2:L2"/>
    <mergeCell ref="M2:N2"/>
  </mergeCells>
  <printOptions horizontalCentered="1"/>
  <pageMargins left="0.43307086614173229" right="0.43307086614173229" top="1.1417322834645669" bottom="0.74803149606299213" header="0.31496062992125984" footer="0.31496062992125984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1"/>
  <sheetViews>
    <sheetView rightToLeft="1" workbookViewId="0">
      <selection activeCell="E12" sqref="E12"/>
    </sheetView>
  </sheetViews>
  <sheetFormatPr defaultColWidth="9.109375" defaultRowHeight="14.4"/>
  <cols>
    <col min="1" max="1" width="1.33203125" style="52" customWidth="1"/>
    <col min="2" max="2" width="12.109375" style="52" customWidth="1"/>
    <col min="3" max="3" width="14.109375" style="52" customWidth="1"/>
    <col min="4" max="4" width="38.44140625" style="52" customWidth="1"/>
    <col min="5" max="5" width="13.109375" style="52" customWidth="1"/>
    <col min="6" max="16384" width="9.109375" style="52"/>
  </cols>
  <sheetData>
    <row r="1" spans="1:5" ht="24.9" customHeight="1">
      <c r="B1" s="109" t="s">
        <v>52</v>
      </c>
      <c r="C1" s="109"/>
      <c r="D1" s="109"/>
      <c r="E1" s="53"/>
    </row>
    <row r="2" spans="1:5" ht="24.9" customHeight="1">
      <c r="B2" s="109" t="s">
        <v>53</v>
      </c>
      <c r="C2" s="109"/>
      <c r="D2" s="109"/>
      <c r="E2" s="48"/>
    </row>
    <row r="3" spans="1:5" ht="24.9" customHeight="1">
      <c r="A3" s="54"/>
      <c r="B3" s="108" t="s">
        <v>69</v>
      </c>
      <c r="C3" s="108"/>
      <c r="D3" s="108"/>
      <c r="E3" s="108"/>
    </row>
    <row r="4" spans="1:5" ht="24.9" customHeight="1">
      <c r="A4" s="54"/>
      <c r="B4" s="49" t="s">
        <v>51</v>
      </c>
      <c r="C4" s="55"/>
      <c r="D4" s="49"/>
      <c r="E4" s="49"/>
    </row>
    <row r="5" spans="1:5" ht="24.9" customHeight="1">
      <c r="A5" s="54"/>
      <c r="B5" s="50" t="s">
        <v>42</v>
      </c>
      <c r="C5" s="50" t="s">
        <v>43</v>
      </c>
      <c r="D5" s="50" t="s">
        <v>46</v>
      </c>
      <c r="E5" s="51" t="s">
        <v>47</v>
      </c>
    </row>
    <row r="6" spans="1:5" ht="24.9" customHeight="1">
      <c r="A6" s="54"/>
      <c r="B6" s="51"/>
      <c r="C6" s="51"/>
      <c r="D6" s="51"/>
      <c r="E6" s="51"/>
    </row>
    <row r="7" spans="1:5" ht="24.9" customHeight="1">
      <c r="A7" s="54"/>
      <c r="B7" s="51"/>
      <c r="C7" s="51"/>
      <c r="D7" s="51"/>
      <c r="E7" s="51"/>
    </row>
    <row r="8" spans="1:5" ht="24.9" customHeight="1">
      <c r="A8" s="54"/>
      <c r="B8" s="51"/>
      <c r="C8" s="51"/>
      <c r="D8" s="51"/>
      <c r="E8" s="51"/>
    </row>
    <row r="9" spans="1:5" ht="24.9" customHeight="1">
      <c r="A9" s="54"/>
      <c r="B9" s="51"/>
      <c r="C9" s="51"/>
      <c r="D9" s="51"/>
      <c r="E9" s="51"/>
    </row>
    <row r="10" spans="1:5" ht="24.9" customHeight="1">
      <c r="A10" s="54"/>
      <c r="B10" s="51"/>
      <c r="C10" s="51"/>
      <c r="D10" s="51"/>
      <c r="E10" s="51"/>
    </row>
    <row r="11" spans="1:5" ht="24.9" customHeight="1">
      <c r="A11" s="54"/>
      <c r="B11" s="51"/>
      <c r="C11" s="51"/>
      <c r="D11" s="51"/>
      <c r="E11" s="51"/>
    </row>
    <row r="12" spans="1:5" ht="24.9" customHeight="1">
      <c r="A12" s="54"/>
      <c r="B12" s="51"/>
      <c r="C12" s="51"/>
      <c r="D12" s="51"/>
      <c r="E12" s="51"/>
    </row>
    <row r="13" spans="1:5" ht="24.9" customHeight="1">
      <c r="A13" s="54"/>
      <c r="B13" s="51"/>
      <c r="C13" s="51"/>
      <c r="D13" s="51"/>
      <c r="E13" s="51"/>
    </row>
    <row r="14" spans="1:5" ht="24.9" customHeight="1">
      <c r="A14" s="54"/>
      <c r="B14" s="51"/>
      <c r="C14" s="51"/>
      <c r="D14" s="51"/>
      <c r="E14" s="51"/>
    </row>
    <row r="15" spans="1:5" ht="24.9" customHeight="1">
      <c r="A15" s="54"/>
      <c r="B15" s="51"/>
      <c r="C15" s="51"/>
      <c r="D15" s="51"/>
      <c r="E15" s="51"/>
    </row>
    <row r="16" spans="1:5" ht="24.9" customHeight="1">
      <c r="A16" s="54"/>
      <c r="B16" s="51"/>
      <c r="C16" s="51"/>
      <c r="D16" s="51"/>
      <c r="E16" s="51"/>
    </row>
    <row r="17" spans="1:5" ht="24.9" customHeight="1">
      <c r="A17" s="54"/>
      <c r="B17" s="51"/>
      <c r="C17" s="51"/>
      <c r="D17" s="51"/>
      <c r="E17" s="51"/>
    </row>
    <row r="18" spans="1:5" ht="24.9" customHeight="1">
      <c r="A18" s="54"/>
      <c r="B18" s="51"/>
      <c r="C18" s="51"/>
      <c r="D18" s="51"/>
      <c r="E18" s="51"/>
    </row>
    <row r="19" spans="1:5" ht="24.9" customHeight="1">
      <c r="A19" s="54"/>
      <c r="B19" s="51"/>
      <c r="C19" s="51"/>
      <c r="D19" s="51"/>
      <c r="E19" s="51"/>
    </row>
    <row r="20" spans="1:5" ht="24.9" customHeight="1">
      <c r="A20" s="54"/>
      <c r="B20" s="51"/>
      <c r="C20" s="51"/>
      <c r="D20" s="51"/>
      <c r="E20" s="51"/>
    </row>
    <row r="21" spans="1:5" ht="24.9" customHeight="1">
      <c r="A21" s="54"/>
      <c r="B21" s="51"/>
      <c r="C21" s="51"/>
      <c r="D21" s="51"/>
      <c r="E21" s="51"/>
    </row>
    <row r="22" spans="1:5" ht="24.9" customHeight="1">
      <c r="A22" s="54"/>
      <c r="B22" s="51"/>
      <c r="C22" s="51"/>
      <c r="D22" s="51"/>
      <c r="E22" s="51"/>
    </row>
    <row r="23" spans="1:5" ht="24.9" customHeight="1">
      <c r="A23" s="54"/>
      <c r="B23" s="51"/>
      <c r="C23" s="51"/>
      <c r="D23" s="51"/>
      <c r="E23" s="51"/>
    </row>
    <row r="24" spans="1:5" ht="24.9" customHeight="1">
      <c r="A24" s="54"/>
      <c r="B24" s="51"/>
      <c r="C24" s="51"/>
      <c r="D24" s="51"/>
      <c r="E24" s="51"/>
    </row>
    <row r="25" spans="1:5" ht="24.9" customHeight="1">
      <c r="A25" s="54"/>
      <c r="B25" s="51"/>
      <c r="C25" s="51"/>
      <c r="D25" s="50" t="s">
        <v>48</v>
      </c>
      <c r="E25" s="51"/>
    </row>
    <row r="26" spans="1:5" ht="24.9" customHeight="1">
      <c r="A26" s="54"/>
      <c r="B26" s="54"/>
      <c r="C26" s="54"/>
      <c r="D26" s="54"/>
      <c r="E26" s="54"/>
    </row>
    <row r="27" spans="1:5" ht="24.9" customHeight="1">
      <c r="A27" s="54"/>
      <c r="B27" s="54" t="s">
        <v>49</v>
      </c>
      <c r="C27" s="54"/>
      <c r="D27" s="54"/>
      <c r="E27" s="54" t="s">
        <v>50</v>
      </c>
    </row>
    <row r="28" spans="1:5" ht="24.9" customHeight="1"/>
    <row r="29" spans="1:5" ht="24.9" customHeight="1"/>
    <row r="30" spans="1:5" ht="24.9" customHeight="1"/>
    <row r="31" spans="1:5" ht="24.9" customHeight="1"/>
  </sheetData>
  <mergeCells count="3">
    <mergeCell ref="B3:E3"/>
    <mergeCell ref="B1:D1"/>
    <mergeCell ref="B2:D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rightToLeft="1" workbookViewId="0">
      <selection activeCell="F22" sqref="F22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4</vt:i4>
      </vt:variant>
    </vt:vector>
  </HeadingPairs>
  <TitlesOfParts>
    <vt:vector size="4" baseType="lpstr">
      <vt:lpstr>ميزان مراجعة الربع الثالث 2019م</vt:lpstr>
      <vt:lpstr>دفتر يويمة الربع الرابع 2019</vt:lpstr>
      <vt:lpstr>القيود</vt:lpstr>
      <vt:lpstr>ورقة2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2021-04-21T07:42:01Z</dcterms:modified>
</cp:coreProperties>
</file>